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E40D95FA-484D-444A-8CE0-74A2BBEF7865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1) 日本 - 中国" sheetId="1" r:id="rId1"/>
    <sheet name="2) 中国 - 台湾" sheetId="7" r:id="rId2"/>
    <sheet name="3) 台湾 → 上海 → 日本" sheetId="5" r:id="rId3"/>
    <sheet name="4) 日本 → 上海 → 台湾" sheetId="6" r:id="rId4"/>
    <sheet name="5) 日本 - 上海 - ホーチミン" sheetId="4" r:id="rId5"/>
    <sheet name="6) 日本 - 上海 - レムチャバン" sheetId="3" r:id="rId6"/>
  </sheets>
  <definedNames>
    <definedName name="_xlnm.Print_Area" localSheetId="1">'2) 中国 - 台湾'!$A$1:$N$43</definedName>
    <definedName name="_xlnm.Print_Area" localSheetId="2">'3) 台湾 → 上海 → 日本'!$A$1:$AA$48</definedName>
    <definedName name="_xlnm.Print_Area" localSheetId="3">'4) 日本 → 上海 → 台湾'!$A$1:$AA$48</definedName>
    <definedName name="_xlnm.Print_Area" localSheetId="4">'5) 日本 - 上海 - ホーチミン'!$A$1:$AE$48</definedName>
    <definedName name="_xlnm.Print_Area" localSheetId="5">'6) 日本 - 上海 - レムチャバン'!$A$1:$AE$48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1" l="1"/>
  <c r="P11" i="1"/>
  <c r="M11" i="1"/>
  <c r="L11" i="1"/>
  <c r="H11" i="1"/>
  <c r="D12" i="7"/>
  <c r="D13" i="7" s="1"/>
  <c r="D14" i="7" s="1"/>
  <c r="D15" i="7" s="1"/>
  <c r="D11" i="7"/>
  <c r="D10" i="7"/>
  <c r="A10" i="7"/>
  <c r="I10" i="7"/>
  <c r="J10" i="7" s="1"/>
  <c r="K10" i="7" s="1"/>
  <c r="M10" i="7" s="1"/>
  <c r="G11" i="7" s="1"/>
  <c r="I11" i="7" s="1"/>
  <c r="H45" i="1"/>
  <c r="I45" i="1" s="1"/>
  <c r="G45" i="1"/>
  <c r="H44" i="1"/>
  <c r="I44" i="1" s="1"/>
  <c r="L44" i="1" s="1"/>
  <c r="M44" i="1" s="1"/>
  <c r="N44" i="1" s="1"/>
  <c r="O44" i="1" s="1"/>
  <c r="P44" i="1" s="1"/>
  <c r="C45" i="1"/>
  <c r="C47" i="1"/>
  <c r="C49" i="1" s="1"/>
  <c r="C48" i="1"/>
  <c r="C50" i="1" s="1"/>
  <c r="C46" i="1"/>
  <c r="C44" i="1"/>
  <c r="C29" i="1"/>
  <c r="C30" i="1" s="1"/>
  <c r="C31" i="1" s="1"/>
  <c r="C32" i="1" s="1"/>
  <c r="C33" i="1" s="1"/>
  <c r="C28" i="1"/>
  <c r="C27" i="1"/>
  <c r="C12" i="1"/>
  <c r="C13" i="1" s="1"/>
  <c r="C14" i="1" s="1"/>
  <c r="C15" i="1" s="1"/>
  <c r="C16" i="1" s="1"/>
  <c r="C11" i="1"/>
  <c r="Q44" i="1" l="1"/>
  <c r="U44" i="1"/>
  <c r="A44" i="1"/>
  <c r="A27" i="1"/>
  <c r="A10" i="1"/>
  <c r="Z21" i="3"/>
  <c r="Z20" i="3"/>
  <c r="Z19" i="3"/>
  <c r="Z18" i="3"/>
  <c r="AB18" i="3" s="1"/>
  <c r="AE18" i="3" s="1"/>
  <c r="Z17" i="3"/>
  <c r="AB17" i="3" s="1"/>
  <c r="AE17" i="3" s="1"/>
  <c r="M38" i="3"/>
  <c r="D38" i="3" s="1"/>
  <c r="A38" i="3" s="1"/>
  <c r="Z38" i="3"/>
  <c r="U38" i="3"/>
  <c r="T38" i="3"/>
  <c r="S38" i="3"/>
  <c r="R38" i="3"/>
  <c r="Q38" i="3"/>
  <c r="Z37" i="3"/>
  <c r="AB37" i="3" s="1"/>
  <c r="AE37" i="3" s="1"/>
  <c r="U37" i="3"/>
  <c r="T37" i="3"/>
  <c r="S37" i="3"/>
  <c r="R37" i="3"/>
  <c r="Q37" i="3"/>
  <c r="M37" i="3"/>
  <c r="Z36" i="3"/>
  <c r="AB36" i="3" s="1"/>
  <c r="AE36" i="3" s="1"/>
  <c r="U36" i="3"/>
  <c r="T36" i="3"/>
  <c r="S36" i="3"/>
  <c r="R36" i="3"/>
  <c r="Q36" i="3"/>
  <c r="M36" i="3"/>
  <c r="Z35" i="3"/>
  <c r="U35" i="3"/>
  <c r="T35" i="3"/>
  <c r="S35" i="3"/>
  <c r="R35" i="3"/>
  <c r="Q35" i="3"/>
  <c r="M35" i="3"/>
  <c r="D35" i="3" s="1"/>
  <c r="A35" i="3" s="1"/>
  <c r="Z34" i="3"/>
  <c r="U34" i="3"/>
  <c r="T34" i="3"/>
  <c r="S34" i="3"/>
  <c r="R34" i="3"/>
  <c r="Q34" i="3"/>
  <c r="M34" i="3"/>
  <c r="J34" i="3"/>
  <c r="H38" i="3"/>
  <c r="H37" i="3"/>
  <c r="H36" i="3"/>
  <c r="H35" i="3"/>
  <c r="H34" i="3"/>
  <c r="H33" i="3"/>
  <c r="H32" i="3"/>
  <c r="H31" i="3"/>
  <c r="H30" i="3"/>
  <c r="H29" i="3"/>
  <c r="H28" i="3"/>
  <c r="G38" i="3"/>
  <c r="G37" i="3"/>
  <c r="G36" i="3"/>
  <c r="G35" i="3"/>
  <c r="G34" i="3"/>
  <c r="G33" i="3"/>
  <c r="G32" i="3"/>
  <c r="G31" i="3"/>
  <c r="G30" i="3"/>
  <c r="G29" i="3"/>
  <c r="G28" i="3"/>
  <c r="H27" i="3"/>
  <c r="G27" i="3"/>
  <c r="F27" i="3"/>
  <c r="AE35" i="3"/>
  <c r="AB38" i="3"/>
  <c r="AE38" i="3" s="1"/>
  <c r="AB35" i="3"/>
  <c r="AB34" i="3"/>
  <c r="AE34" i="3" s="1"/>
  <c r="A34" i="3"/>
  <c r="D36" i="3"/>
  <c r="A36" i="3" s="1"/>
  <c r="D34" i="3"/>
  <c r="U21" i="3"/>
  <c r="T21" i="3"/>
  <c r="S21" i="3"/>
  <c r="R21" i="3"/>
  <c r="Q21" i="3"/>
  <c r="M21" i="3"/>
  <c r="U20" i="3"/>
  <c r="T20" i="3"/>
  <c r="S20" i="3"/>
  <c r="R20" i="3"/>
  <c r="Q20" i="3"/>
  <c r="M20" i="3"/>
  <c r="D20" i="3" s="1"/>
  <c r="A20" i="3" s="1"/>
  <c r="U19" i="3"/>
  <c r="T19" i="3"/>
  <c r="S19" i="3"/>
  <c r="R19" i="3"/>
  <c r="Q19" i="3"/>
  <c r="M19" i="3"/>
  <c r="U18" i="3"/>
  <c r="T18" i="3"/>
  <c r="S18" i="3"/>
  <c r="R18" i="3"/>
  <c r="Q18" i="3"/>
  <c r="M18" i="3"/>
  <c r="D18" i="3" s="1"/>
  <c r="A18" i="3" s="1"/>
  <c r="U17" i="3"/>
  <c r="T17" i="3"/>
  <c r="S17" i="3"/>
  <c r="R17" i="3"/>
  <c r="Q17" i="3"/>
  <c r="M17" i="3"/>
  <c r="J17" i="3"/>
  <c r="H21" i="3"/>
  <c r="H20" i="3"/>
  <c r="H19" i="3"/>
  <c r="H18" i="3"/>
  <c r="H17" i="3"/>
  <c r="H16" i="3"/>
  <c r="H15" i="3"/>
  <c r="H14" i="3"/>
  <c r="H13" i="3"/>
  <c r="H12" i="3"/>
  <c r="H11" i="3"/>
  <c r="G21" i="3"/>
  <c r="G20" i="3"/>
  <c r="G19" i="3"/>
  <c r="G18" i="3"/>
  <c r="G17" i="3"/>
  <c r="G16" i="3"/>
  <c r="G15" i="3"/>
  <c r="G14" i="3"/>
  <c r="G13" i="3"/>
  <c r="G12" i="3"/>
  <c r="G11" i="3"/>
  <c r="H10" i="3"/>
  <c r="G10" i="3"/>
  <c r="F10" i="3"/>
  <c r="AB21" i="3"/>
  <c r="AE21" i="3" s="1"/>
  <c r="AB20" i="3"/>
  <c r="AE20" i="3" s="1"/>
  <c r="AB19" i="3"/>
  <c r="AE19" i="3" s="1"/>
  <c r="Z38" i="4"/>
  <c r="U38" i="4"/>
  <c r="T38" i="4"/>
  <c r="S38" i="4"/>
  <c r="R38" i="4"/>
  <c r="Q38" i="4"/>
  <c r="M38" i="4"/>
  <c r="Z37" i="4"/>
  <c r="U37" i="4"/>
  <c r="T37" i="4"/>
  <c r="S37" i="4"/>
  <c r="R37" i="4"/>
  <c r="Q37" i="4"/>
  <c r="M37" i="4"/>
  <c r="D37" i="4" s="1"/>
  <c r="A37" i="4" s="1"/>
  <c r="Z36" i="4"/>
  <c r="U36" i="4"/>
  <c r="T36" i="4"/>
  <c r="S36" i="4"/>
  <c r="R36" i="4"/>
  <c r="Q36" i="4"/>
  <c r="M36" i="4"/>
  <c r="D36" i="4" s="1"/>
  <c r="A36" i="4" s="1"/>
  <c r="Z35" i="4"/>
  <c r="U35" i="4"/>
  <c r="T35" i="4"/>
  <c r="S35" i="4"/>
  <c r="R35" i="4"/>
  <c r="Q35" i="4"/>
  <c r="M35" i="4"/>
  <c r="Z34" i="4"/>
  <c r="U34" i="4"/>
  <c r="T34" i="4"/>
  <c r="S34" i="4"/>
  <c r="R34" i="4"/>
  <c r="Q34" i="4"/>
  <c r="M34" i="4"/>
  <c r="D34" i="4" s="1"/>
  <c r="A34" i="4" s="1"/>
  <c r="J38" i="4"/>
  <c r="H38" i="4"/>
  <c r="H37" i="4"/>
  <c r="H36" i="4"/>
  <c r="H35" i="4"/>
  <c r="H34" i="4"/>
  <c r="H33" i="4"/>
  <c r="H32" i="4"/>
  <c r="H31" i="4"/>
  <c r="H30" i="4"/>
  <c r="H29" i="4"/>
  <c r="H28" i="4"/>
  <c r="G38" i="4"/>
  <c r="G37" i="4"/>
  <c r="G36" i="4"/>
  <c r="G35" i="4"/>
  <c r="G34" i="4"/>
  <c r="G33" i="4"/>
  <c r="G32" i="4"/>
  <c r="G31" i="4"/>
  <c r="G30" i="4"/>
  <c r="G29" i="4"/>
  <c r="G28" i="4"/>
  <c r="H27" i="4"/>
  <c r="G27" i="4"/>
  <c r="F27" i="4"/>
  <c r="AB38" i="4"/>
  <c r="AE38" i="4" s="1"/>
  <c r="AB37" i="4"/>
  <c r="AE37" i="4" s="1"/>
  <c r="AB36" i="4"/>
  <c r="AE36" i="4" s="1"/>
  <c r="AB35" i="4"/>
  <c r="AE35" i="4" s="1"/>
  <c r="AB34" i="4"/>
  <c r="AE34" i="4" s="1"/>
  <c r="D38" i="4"/>
  <c r="A38" i="4" s="1"/>
  <c r="D35" i="4"/>
  <c r="A35" i="4" s="1"/>
  <c r="Z21" i="4"/>
  <c r="AB21" i="4" s="1"/>
  <c r="AE21" i="4" s="1"/>
  <c r="U21" i="4"/>
  <c r="T21" i="4"/>
  <c r="S21" i="4"/>
  <c r="R21" i="4"/>
  <c r="Q21" i="4"/>
  <c r="M21" i="4"/>
  <c r="Z20" i="4"/>
  <c r="AB20" i="4" s="1"/>
  <c r="AE20" i="4" s="1"/>
  <c r="U20" i="4"/>
  <c r="T20" i="4"/>
  <c r="S20" i="4"/>
  <c r="R20" i="4"/>
  <c r="Q20" i="4"/>
  <c r="M20" i="4"/>
  <c r="Z19" i="4"/>
  <c r="AB19" i="4" s="1"/>
  <c r="AE19" i="4" s="1"/>
  <c r="U19" i="4"/>
  <c r="T19" i="4"/>
  <c r="S19" i="4"/>
  <c r="R19" i="4"/>
  <c r="Q19" i="4"/>
  <c r="M19" i="4"/>
  <c r="Z18" i="4"/>
  <c r="U18" i="4"/>
  <c r="T18" i="4"/>
  <c r="S18" i="4"/>
  <c r="R18" i="4"/>
  <c r="Q18" i="4"/>
  <c r="M18" i="4"/>
  <c r="D18" i="4" s="1"/>
  <c r="A18" i="4" s="1"/>
  <c r="Z17" i="4"/>
  <c r="U17" i="4"/>
  <c r="T17" i="4"/>
  <c r="S17" i="4"/>
  <c r="R17" i="4"/>
  <c r="Q17" i="4"/>
  <c r="M17" i="4"/>
  <c r="D17" i="4" s="1"/>
  <c r="A17" i="4" s="1"/>
  <c r="J17" i="4"/>
  <c r="H21" i="4"/>
  <c r="H20" i="4"/>
  <c r="H19" i="4"/>
  <c r="H18" i="4"/>
  <c r="H17" i="4"/>
  <c r="H16" i="4"/>
  <c r="H15" i="4"/>
  <c r="H14" i="4"/>
  <c r="H13" i="4"/>
  <c r="H12" i="4"/>
  <c r="H11" i="4"/>
  <c r="H10" i="4"/>
  <c r="G21" i="4"/>
  <c r="G20" i="4"/>
  <c r="G19" i="4"/>
  <c r="G18" i="4"/>
  <c r="G17" i="4"/>
  <c r="G16" i="4"/>
  <c r="G15" i="4"/>
  <c r="G14" i="4"/>
  <c r="G13" i="4"/>
  <c r="G12" i="4"/>
  <c r="G11" i="4"/>
  <c r="G10" i="4"/>
  <c r="F10" i="4"/>
  <c r="D21" i="4"/>
  <c r="A21" i="4" s="1"/>
  <c r="D20" i="4"/>
  <c r="A20" i="4" s="1"/>
  <c r="D19" i="4"/>
  <c r="A19" i="4" s="1"/>
  <c r="AA38" i="5"/>
  <c r="V38" i="5"/>
  <c r="U38" i="5"/>
  <c r="T38" i="5"/>
  <c r="S38" i="5"/>
  <c r="R38" i="5"/>
  <c r="N38" i="5"/>
  <c r="AA37" i="5"/>
  <c r="V37" i="5"/>
  <c r="U37" i="5"/>
  <c r="T37" i="5"/>
  <c r="S37" i="5"/>
  <c r="R37" i="5"/>
  <c r="N37" i="5"/>
  <c r="AA36" i="5"/>
  <c r="V36" i="5"/>
  <c r="U36" i="5"/>
  <c r="T36" i="5"/>
  <c r="S36" i="5"/>
  <c r="R36" i="5"/>
  <c r="N36" i="5"/>
  <c r="AA35" i="5"/>
  <c r="V35" i="5"/>
  <c r="U35" i="5"/>
  <c r="T35" i="5"/>
  <c r="S35" i="5"/>
  <c r="R35" i="5"/>
  <c r="N35" i="5"/>
  <c r="AA34" i="5"/>
  <c r="V34" i="5"/>
  <c r="U34" i="5"/>
  <c r="T34" i="5"/>
  <c r="S34" i="5"/>
  <c r="R34" i="5"/>
  <c r="N34" i="5"/>
  <c r="E34" i="5" s="1"/>
  <c r="C34" i="5" s="1"/>
  <c r="B34" i="5" s="1"/>
  <c r="A34" i="5" s="1"/>
  <c r="I38" i="5"/>
  <c r="H38" i="5"/>
  <c r="I37" i="5"/>
  <c r="H37" i="5"/>
  <c r="I36" i="5"/>
  <c r="H36" i="5"/>
  <c r="I35" i="5"/>
  <c r="H35" i="5"/>
  <c r="I34" i="5"/>
  <c r="H34" i="5"/>
  <c r="AA21" i="5"/>
  <c r="V21" i="5"/>
  <c r="U21" i="5"/>
  <c r="T21" i="5"/>
  <c r="S21" i="5"/>
  <c r="R21" i="5"/>
  <c r="N21" i="5"/>
  <c r="I21" i="5"/>
  <c r="H21" i="5"/>
  <c r="AA20" i="5"/>
  <c r="V20" i="5"/>
  <c r="U20" i="5"/>
  <c r="T20" i="5"/>
  <c r="S20" i="5"/>
  <c r="R20" i="5"/>
  <c r="N20" i="5"/>
  <c r="E20" i="5" s="1"/>
  <c r="C20" i="5" s="1"/>
  <c r="B20" i="5" s="1"/>
  <c r="A20" i="5" s="1"/>
  <c r="I20" i="5"/>
  <c r="H20" i="5"/>
  <c r="AA19" i="5"/>
  <c r="V19" i="5"/>
  <c r="U19" i="5"/>
  <c r="T19" i="5"/>
  <c r="S19" i="5"/>
  <c r="R19" i="5"/>
  <c r="N19" i="5"/>
  <c r="I19" i="5"/>
  <c r="H19" i="5"/>
  <c r="AA18" i="5"/>
  <c r="V18" i="5"/>
  <c r="U18" i="5"/>
  <c r="T18" i="5"/>
  <c r="S18" i="5"/>
  <c r="R18" i="5"/>
  <c r="N18" i="5"/>
  <c r="K18" i="5"/>
  <c r="I18" i="5"/>
  <c r="H18" i="5"/>
  <c r="AA17" i="5"/>
  <c r="V17" i="5"/>
  <c r="U17" i="5"/>
  <c r="T17" i="5"/>
  <c r="S17" i="5"/>
  <c r="R17" i="5"/>
  <c r="N17" i="5"/>
  <c r="K17" i="5"/>
  <c r="I17" i="5"/>
  <c r="H17" i="5"/>
  <c r="U38" i="6"/>
  <c r="P38" i="6"/>
  <c r="O38" i="6"/>
  <c r="N38" i="6"/>
  <c r="M38" i="6"/>
  <c r="L38" i="6"/>
  <c r="H38" i="6"/>
  <c r="U37" i="6"/>
  <c r="P37" i="6"/>
  <c r="O37" i="6"/>
  <c r="N37" i="6"/>
  <c r="M37" i="6"/>
  <c r="L37" i="6"/>
  <c r="H37" i="6"/>
  <c r="U36" i="6"/>
  <c r="P36" i="6"/>
  <c r="O36" i="6"/>
  <c r="N36" i="6"/>
  <c r="M36" i="6"/>
  <c r="L36" i="6"/>
  <c r="H36" i="6"/>
  <c r="U35" i="6"/>
  <c r="W35" i="6" s="1"/>
  <c r="Y35" i="6" s="1"/>
  <c r="Z35" i="6" s="1"/>
  <c r="AA35" i="6" s="1"/>
  <c r="P35" i="6"/>
  <c r="O35" i="6"/>
  <c r="N35" i="6"/>
  <c r="M35" i="6"/>
  <c r="L35" i="6"/>
  <c r="H35" i="6"/>
  <c r="U34" i="6"/>
  <c r="P34" i="6"/>
  <c r="O34" i="6"/>
  <c r="N34" i="6"/>
  <c r="M34" i="6"/>
  <c r="L34" i="6"/>
  <c r="H34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E27" i="6"/>
  <c r="C27" i="6"/>
  <c r="B27" i="6"/>
  <c r="A27" i="6"/>
  <c r="B21" i="6"/>
  <c r="B20" i="6"/>
  <c r="B19" i="6"/>
  <c r="B18" i="6"/>
  <c r="B17" i="6"/>
  <c r="F15" i="7"/>
  <c r="F14" i="7"/>
  <c r="F13" i="7"/>
  <c r="F12" i="7"/>
  <c r="F11" i="7"/>
  <c r="F10" i="7"/>
  <c r="E50" i="1"/>
  <c r="E55" i="1"/>
  <c r="E54" i="1"/>
  <c r="E53" i="1"/>
  <c r="E52" i="1"/>
  <c r="E51" i="1"/>
  <c r="E49" i="1"/>
  <c r="E48" i="1"/>
  <c r="E47" i="1"/>
  <c r="E46" i="1"/>
  <c r="E45" i="1"/>
  <c r="E44" i="1"/>
  <c r="E38" i="1"/>
  <c r="K38" i="5" s="1"/>
  <c r="E37" i="1"/>
  <c r="J37" i="4" s="1"/>
  <c r="E36" i="1"/>
  <c r="J36" i="4" s="1"/>
  <c r="E35" i="1"/>
  <c r="J35" i="4" s="1"/>
  <c r="E34" i="1"/>
  <c r="J34" i="4" s="1"/>
  <c r="E33" i="1"/>
  <c r="E33" i="6" s="1"/>
  <c r="E32" i="1"/>
  <c r="E32" i="6" s="1"/>
  <c r="E31" i="1"/>
  <c r="K31" i="5" s="1"/>
  <c r="E30" i="1"/>
  <c r="K30" i="5" s="1"/>
  <c r="E29" i="1"/>
  <c r="K29" i="5" s="1"/>
  <c r="E28" i="1"/>
  <c r="J28" i="3" s="1"/>
  <c r="E27" i="1"/>
  <c r="K27" i="5" s="1"/>
  <c r="E21" i="1"/>
  <c r="J21" i="4" s="1"/>
  <c r="E20" i="1"/>
  <c r="K20" i="5" s="1"/>
  <c r="E19" i="1"/>
  <c r="E19" i="6" s="1"/>
  <c r="E18" i="1"/>
  <c r="J18" i="3" s="1"/>
  <c r="E17" i="1"/>
  <c r="E16" i="1"/>
  <c r="J16" i="4" s="1"/>
  <c r="E15" i="1"/>
  <c r="J15" i="4" s="1"/>
  <c r="E14" i="1"/>
  <c r="J14" i="4" s="1"/>
  <c r="E13" i="1"/>
  <c r="J13" i="4" s="1"/>
  <c r="E12" i="1"/>
  <c r="K12" i="5" s="1"/>
  <c r="E11" i="1"/>
  <c r="J11" i="3" s="1"/>
  <c r="E10" i="1"/>
  <c r="K10" i="5" s="1"/>
  <c r="E17" i="6"/>
  <c r="C21" i="6"/>
  <c r="C20" i="6"/>
  <c r="C19" i="6"/>
  <c r="C18" i="6"/>
  <c r="C17" i="6"/>
  <c r="E20" i="6"/>
  <c r="E18" i="6"/>
  <c r="U21" i="6"/>
  <c r="W21" i="6" s="1"/>
  <c r="Y21" i="6" s="1"/>
  <c r="Z21" i="6" s="1"/>
  <c r="AA21" i="6" s="1"/>
  <c r="P21" i="6"/>
  <c r="O21" i="6"/>
  <c r="N21" i="6"/>
  <c r="M21" i="6"/>
  <c r="L21" i="6"/>
  <c r="H21" i="6"/>
  <c r="U20" i="6"/>
  <c r="W20" i="6" s="1"/>
  <c r="Y20" i="6" s="1"/>
  <c r="Z20" i="6" s="1"/>
  <c r="AA20" i="6" s="1"/>
  <c r="P20" i="6"/>
  <c r="O20" i="6"/>
  <c r="N20" i="6"/>
  <c r="M20" i="6"/>
  <c r="L20" i="6"/>
  <c r="H20" i="6"/>
  <c r="U19" i="6"/>
  <c r="P19" i="6"/>
  <c r="O19" i="6"/>
  <c r="N19" i="6"/>
  <c r="M19" i="6"/>
  <c r="L19" i="6"/>
  <c r="H19" i="6"/>
  <c r="U18" i="6"/>
  <c r="P18" i="6"/>
  <c r="O18" i="6"/>
  <c r="N18" i="6"/>
  <c r="M18" i="6"/>
  <c r="L18" i="6"/>
  <c r="H18" i="6"/>
  <c r="U17" i="6"/>
  <c r="P17" i="6"/>
  <c r="O17" i="6"/>
  <c r="N17" i="6"/>
  <c r="M17" i="6"/>
  <c r="L17" i="6"/>
  <c r="H17" i="6"/>
  <c r="C16" i="6"/>
  <c r="B16" i="6"/>
  <c r="C15" i="6"/>
  <c r="B15" i="6"/>
  <c r="C14" i="6"/>
  <c r="B14" i="6"/>
  <c r="C13" i="6"/>
  <c r="B13" i="6"/>
  <c r="C12" i="6"/>
  <c r="B12" i="6"/>
  <c r="C11" i="6"/>
  <c r="B11" i="6"/>
  <c r="E15" i="6"/>
  <c r="E11" i="6"/>
  <c r="C10" i="6"/>
  <c r="B10" i="6"/>
  <c r="A10" i="6"/>
  <c r="K32" i="5"/>
  <c r="K28" i="5"/>
  <c r="I33" i="5"/>
  <c r="I32" i="5"/>
  <c r="I31" i="5"/>
  <c r="I30" i="5"/>
  <c r="I29" i="5"/>
  <c r="I28" i="5"/>
  <c r="I27" i="5"/>
  <c r="H33" i="5"/>
  <c r="H32" i="5"/>
  <c r="H31" i="5"/>
  <c r="H30" i="5"/>
  <c r="H29" i="5"/>
  <c r="H28" i="5"/>
  <c r="H27" i="5"/>
  <c r="G27" i="5"/>
  <c r="H16" i="5"/>
  <c r="H15" i="5"/>
  <c r="H14" i="5"/>
  <c r="H13" i="5"/>
  <c r="H12" i="5"/>
  <c r="H11" i="5"/>
  <c r="K15" i="5"/>
  <c r="I16" i="5"/>
  <c r="I15" i="5"/>
  <c r="I14" i="5"/>
  <c r="I13" i="5"/>
  <c r="I12" i="5"/>
  <c r="I11" i="5"/>
  <c r="I10" i="5"/>
  <c r="H10" i="5"/>
  <c r="G10" i="5"/>
  <c r="J11" i="7"/>
  <c r="K11" i="7" s="1"/>
  <c r="M11" i="7" s="1"/>
  <c r="G12" i="7" s="1"/>
  <c r="I12" i="7" s="1"/>
  <c r="J12" i="7" s="1"/>
  <c r="K12" i="7" s="1"/>
  <c r="M12" i="7" s="1"/>
  <c r="L45" i="1"/>
  <c r="M45" i="1" s="1"/>
  <c r="N45" i="1" s="1"/>
  <c r="O45" i="1" s="1"/>
  <c r="P45" i="1" s="1"/>
  <c r="U27" i="1"/>
  <c r="Z27" i="4" s="1"/>
  <c r="AB27" i="4" s="1"/>
  <c r="AE27" i="4" s="1"/>
  <c r="L27" i="1"/>
  <c r="Q27" i="4" s="1"/>
  <c r="U10" i="1"/>
  <c r="H11" i="6" s="1"/>
  <c r="L10" i="1"/>
  <c r="M10" i="1" s="1"/>
  <c r="N10" i="1" s="1"/>
  <c r="P10" i="1" s="1"/>
  <c r="O10" i="1" s="1"/>
  <c r="O10" i="6" s="1"/>
  <c r="D37" i="3"/>
  <c r="A37" i="3" s="1"/>
  <c r="D21" i="3"/>
  <c r="A21" i="3" s="1"/>
  <c r="D19" i="3"/>
  <c r="A19" i="3" s="1"/>
  <c r="D17" i="3"/>
  <c r="A17" i="3" s="1"/>
  <c r="AB18" i="4"/>
  <c r="AE18" i="4" s="1"/>
  <c r="AB17" i="4"/>
  <c r="AE17" i="4" s="1"/>
  <c r="W38" i="6"/>
  <c r="Y38" i="6" s="1"/>
  <c r="Z38" i="6" s="1"/>
  <c r="AA38" i="6" s="1"/>
  <c r="W37" i="6"/>
  <c r="Y37" i="6" s="1"/>
  <c r="Z37" i="6" s="1"/>
  <c r="AA37" i="6" s="1"/>
  <c r="W36" i="6"/>
  <c r="Y36" i="6" s="1"/>
  <c r="Z36" i="6" s="1"/>
  <c r="W34" i="6"/>
  <c r="Y34" i="6" s="1"/>
  <c r="Z34" i="6" s="1"/>
  <c r="AA34" i="6" s="1"/>
  <c r="W19" i="6"/>
  <c r="Y19" i="6" s="1"/>
  <c r="Z19" i="6" s="1"/>
  <c r="AA19" i="6" s="1"/>
  <c r="W18" i="6"/>
  <c r="Y18" i="6" s="1"/>
  <c r="Z18" i="6" s="1"/>
  <c r="AA18" i="6" s="1"/>
  <c r="Y17" i="6"/>
  <c r="Z17" i="6" s="1"/>
  <c r="AA17" i="6" s="1"/>
  <c r="E38" i="5"/>
  <c r="C38" i="5" s="1"/>
  <c r="B38" i="5" s="1"/>
  <c r="A38" i="5" s="1"/>
  <c r="E37" i="5"/>
  <c r="C37" i="5" s="1"/>
  <c r="B37" i="5" s="1"/>
  <c r="A37" i="5" s="1"/>
  <c r="E36" i="5"/>
  <c r="C36" i="5" s="1"/>
  <c r="B36" i="5" s="1"/>
  <c r="A36" i="5" s="1"/>
  <c r="E35" i="5"/>
  <c r="C35" i="5" s="1"/>
  <c r="B35" i="5" s="1"/>
  <c r="A35" i="5" s="1"/>
  <c r="E21" i="5"/>
  <c r="C21" i="5" s="1"/>
  <c r="B21" i="5" s="1"/>
  <c r="A21" i="5" s="1"/>
  <c r="E19" i="5"/>
  <c r="C19" i="5" s="1"/>
  <c r="B19" i="5" s="1"/>
  <c r="A19" i="5" s="1"/>
  <c r="E18" i="5"/>
  <c r="C18" i="5" s="1"/>
  <c r="B18" i="5" s="1"/>
  <c r="A18" i="5" s="1"/>
  <c r="E17" i="5"/>
  <c r="C17" i="5" s="1"/>
  <c r="B17" i="5" s="1"/>
  <c r="A17" i="5" s="1"/>
  <c r="M27" i="3"/>
  <c r="D27" i="3" s="1"/>
  <c r="A27" i="3" s="1"/>
  <c r="M10" i="3"/>
  <c r="D10" i="3" s="1"/>
  <c r="M27" i="4"/>
  <c r="D27" i="4" s="1"/>
  <c r="A27" i="4" s="1"/>
  <c r="M10" i="4"/>
  <c r="D10" i="4" s="1"/>
  <c r="H27" i="6"/>
  <c r="H10" i="6"/>
  <c r="N27" i="5"/>
  <c r="N10" i="5"/>
  <c r="E10" i="5" s="1"/>
  <c r="C10" i="5" s="1"/>
  <c r="T44" i="1" l="1"/>
  <c r="G46" i="1" s="1"/>
  <c r="H46" i="1" s="1"/>
  <c r="V44" i="1"/>
  <c r="J35" i="3"/>
  <c r="E34" i="6"/>
  <c r="J36" i="3"/>
  <c r="E35" i="6"/>
  <c r="K34" i="5"/>
  <c r="J37" i="3"/>
  <c r="E36" i="6"/>
  <c r="K35" i="5"/>
  <c r="J38" i="3"/>
  <c r="E37" i="6"/>
  <c r="K36" i="5"/>
  <c r="E38" i="6"/>
  <c r="K37" i="5"/>
  <c r="E29" i="6"/>
  <c r="J18" i="4"/>
  <c r="J19" i="4"/>
  <c r="J19" i="3"/>
  <c r="J20" i="4"/>
  <c r="J20" i="3"/>
  <c r="J21" i="3"/>
  <c r="K21" i="5"/>
  <c r="K19" i="5"/>
  <c r="K16" i="5"/>
  <c r="E16" i="6"/>
  <c r="E13" i="6"/>
  <c r="K13" i="5"/>
  <c r="K11" i="5"/>
  <c r="J11" i="4"/>
  <c r="J33" i="3"/>
  <c r="K33" i="5"/>
  <c r="J33" i="4"/>
  <c r="J32" i="3"/>
  <c r="J32" i="4"/>
  <c r="J31" i="3"/>
  <c r="J31" i="4"/>
  <c r="E31" i="6"/>
  <c r="E30" i="6"/>
  <c r="J30" i="4"/>
  <c r="J30" i="3"/>
  <c r="J29" i="4"/>
  <c r="J29" i="3"/>
  <c r="E28" i="6"/>
  <c r="J28" i="4"/>
  <c r="J27" i="4"/>
  <c r="J27" i="3"/>
  <c r="Z27" i="3"/>
  <c r="AB27" i="3" s="1"/>
  <c r="AE27" i="3" s="1"/>
  <c r="Q27" i="3"/>
  <c r="K14" i="5"/>
  <c r="E12" i="6"/>
  <c r="J12" i="3"/>
  <c r="E14" i="6"/>
  <c r="J12" i="4"/>
  <c r="J13" i="3"/>
  <c r="J14" i="3"/>
  <c r="J15" i="3"/>
  <c r="J16" i="3"/>
  <c r="J10" i="4"/>
  <c r="J10" i="3"/>
  <c r="E10" i="6"/>
  <c r="Q10" i="3"/>
  <c r="R10" i="3"/>
  <c r="S10" i="3"/>
  <c r="T10" i="3"/>
  <c r="U10" i="3"/>
  <c r="Z10" i="3"/>
  <c r="AB10" i="3" s="1"/>
  <c r="AE10" i="3" s="1"/>
  <c r="M11" i="3"/>
  <c r="D11" i="3" s="1"/>
  <c r="N11" i="5"/>
  <c r="Z10" i="4"/>
  <c r="AB10" i="4" s="1"/>
  <c r="U10" i="6"/>
  <c r="W10" i="6" s="1"/>
  <c r="Y10" i="6" s="1"/>
  <c r="Z10" i="6" s="1"/>
  <c r="AA10" i="6" s="1"/>
  <c r="M27" i="1"/>
  <c r="R27" i="4" s="1"/>
  <c r="R27" i="5"/>
  <c r="L27" i="6"/>
  <c r="AA27" i="5"/>
  <c r="U27" i="6"/>
  <c r="H28" i="1"/>
  <c r="M28" i="3" s="1"/>
  <c r="D28" i="3" s="1"/>
  <c r="A28" i="3" s="1"/>
  <c r="M11" i="4"/>
  <c r="Q10" i="4"/>
  <c r="R10" i="4"/>
  <c r="S10" i="4"/>
  <c r="R10" i="5"/>
  <c r="L10" i="6"/>
  <c r="T10" i="4"/>
  <c r="S10" i="5"/>
  <c r="M10" i="6"/>
  <c r="U10" i="4"/>
  <c r="T10" i="5"/>
  <c r="N10" i="6"/>
  <c r="U10" i="5"/>
  <c r="V10" i="5"/>
  <c r="P10" i="6"/>
  <c r="AA10" i="5"/>
  <c r="E21" i="6"/>
  <c r="A10" i="4"/>
  <c r="AA36" i="6"/>
  <c r="G13" i="7"/>
  <c r="I13" i="7" s="1"/>
  <c r="J13" i="7" s="1"/>
  <c r="K13" i="7" s="1"/>
  <c r="M13" i="7" s="1"/>
  <c r="G14" i="7" s="1"/>
  <c r="I14" i="7" s="1"/>
  <c r="J14" i="7" s="1"/>
  <c r="K14" i="7" s="1"/>
  <c r="M14" i="7" s="1"/>
  <c r="U45" i="1"/>
  <c r="Q45" i="1"/>
  <c r="Q11" i="3"/>
  <c r="N3" i="7"/>
  <c r="J2" i="7"/>
  <c r="E11" i="5" l="1"/>
  <c r="C11" i="5" s="1"/>
  <c r="Z11" i="3"/>
  <c r="H12" i="1"/>
  <c r="D11" i="4"/>
  <c r="A11" i="4" s="1"/>
  <c r="G15" i="7"/>
  <c r="I15" i="7" s="1"/>
  <c r="J15" i="7" s="1"/>
  <c r="K15" i="7" s="1"/>
  <c r="M15" i="7" s="1"/>
  <c r="I46" i="1"/>
  <c r="L46" i="1" s="1"/>
  <c r="M46" i="1" s="1"/>
  <c r="N46" i="1" s="1"/>
  <c r="O46" i="1" s="1"/>
  <c r="P46" i="1" s="1"/>
  <c r="N27" i="1"/>
  <c r="R27" i="3"/>
  <c r="M27" i="6"/>
  <c r="S27" i="5"/>
  <c r="U28" i="1"/>
  <c r="Z28" i="3" s="1"/>
  <c r="AB28" i="3" s="1"/>
  <c r="AE28" i="3" s="1"/>
  <c r="L28" i="1"/>
  <c r="Q28" i="3" s="1"/>
  <c r="M28" i="4"/>
  <c r="D28" i="4" s="1"/>
  <c r="A28" i="4" s="1"/>
  <c r="H28" i="6"/>
  <c r="N28" i="5"/>
  <c r="U11" i="6"/>
  <c r="AA11" i="5"/>
  <c r="Z11" i="4"/>
  <c r="AB11" i="4" s="1"/>
  <c r="R11" i="3"/>
  <c r="Q11" i="4"/>
  <c r="L11" i="6"/>
  <c r="R11" i="5"/>
  <c r="V45" i="1"/>
  <c r="T45" i="1"/>
  <c r="G47" i="1" s="1"/>
  <c r="H47" i="1" s="1"/>
  <c r="I47" i="1" s="1"/>
  <c r="L47" i="1" s="1"/>
  <c r="M47" i="1" s="1"/>
  <c r="N47" i="1" s="1"/>
  <c r="O47" i="1" s="1"/>
  <c r="P47" i="1" s="1"/>
  <c r="D4" i="7"/>
  <c r="C2" i="7"/>
  <c r="AE26" i="3"/>
  <c r="D26" i="3"/>
  <c r="A26" i="3"/>
  <c r="D25" i="3"/>
  <c r="A25" i="3"/>
  <c r="AE26" i="4"/>
  <c r="AB26" i="4"/>
  <c r="D26" i="4"/>
  <c r="A26" i="4"/>
  <c r="D25" i="4"/>
  <c r="A25" i="4"/>
  <c r="W11" i="6" l="1"/>
  <c r="Y11" i="6" s="1"/>
  <c r="Z11" i="6" s="1"/>
  <c r="AA11" i="6" s="1"/>
  <c r="AB11" i="3"/>
  <c r="AE11" i="3" s="1"/>
  <c r="Q46" i="1"/>
  <c r="U46" i="1"/>
  <c r="U47" i="1"/>
  <c r="Q47" i="1"/>
  <c r="N27" i="6"/>
  <c r="S27" i="3"/>
  <c r="S27" i="4"/>
  <c r="O27" i="1"/>
  <c r="T27" i="5"/>
  <c r="U12" i="1"/>
  <c r="Z12" i="3" s="1"/>
  <c r="AB12" i="3" s="1"/>
  <c r="AE12" i="3" s="1"/>
  <c r="M12" i="3"/>
  <c r="L12" i="1"/>
  <c r="Q12" i="3" s="1"/>
  <c r="M28" i="1"/>
  <c r="R28" i="3" s="1"/>
  <c r="Q28" i="4"/>
  <c r="L28" i="6"/>
  <c r="R28" i="5"/>
  <c r="H29" i="1"/>
  <c r="M29" i="3" s="1"/>
  <c r="D29" i="3" s="1"/>
  <c r="A29" i="3" s="1"/>
  <c r="Z28" i="4"/>
  <c r="AB28" i="4" s="1"/>
  <c r="AE28" i="4" s="1"/>
  <c r="U28" i="6"/>
  <c r="AA28" i="5"/>
  <c r="N11" i="1"/>
  <c r="S11" i="3" s="1"/>
  <c r="R11" i="4"/>
  <c r="S11" i="5"/>
  <c r="M11" i="6"/>
  <c r="H12" i="6"/>
  <c r="N12" i="5"/>
  <c r="E12" i="5" s="1"/>
  <c r="C12" i="5" s="1"/>
  <c r="M12" i="4"/>
  <c r="D12" i="4" s="1"/>
  <c r="A12" i="4" s="1"/>
  <c r="AA26" i="6"/>
  <c r="Z26" i="6"/>
  <c r="Y26" i="6"/>
  <c r="AA25" i="6"/>
  <c r="Z25" i="6"/>
  <c r="Y25" i="6"/>
  <c r="W25" i="6"/>
  <c r="H26" i="6"/>
  <c r="E26" i="5"/>
  <c r="C26" i="5"/>
  <c r="B26" i="5"/>
  <c r="A26" i="5"/>
  <c r="E25" i="5"/>
  <c r="C25" i="5"/>
  <c r="B25" i="5"/>
  <c r="A25" i="5"/>
  <c r="E27" i="5"/>
  <c r="C27" i="5" s="1"/>
  <c r="B27" i="5" s="1"/>
  <c r="A27" i="5" s="1"/>
  <c r="Q12" i="4" l="1"/>
  <c r="T46" i="1"/>
  <c r="V46" i="1"/>
  <c r="L12" i="6"/>
  <c r="R12" i="5"/>
  <c r="M12" i="1"/>
  <c r="R12" i="3" s="1"/>
  <c r="AA12" i="5"/>
  <c r="Z12" i="4"/>
  <c r="U12" i="6"/>
  <c r="H13" i="1"/>
  <c r="M13" i="3" s="1"/>
  <c r="G48" i="1"/>
  <c r="H48" i="1" s="1"/>
  <c r="I48" i="1" s="1"/>
  <c r="L48" i="1" s="1"/>
  <c r="M48" i="1" s="1"/>
  <c r="N48" i="1" s="1"/>
  <c r="O48" i="1" s="1"/>
  <c r="P48" i="1" s="1"/>
  <c r="V47" i="1"/>
  <c r="T47" i="1"/>
  <c r="G49" i="1" s="1"/>
  <c r="H49" i="1" s="1"/>
  <c r="I49" i="1" s="1"/>
  <c r="L49" i="1" s="1"/>
  <c r="M49" i="1" s="1"/>
  <c r="N49" i="1" s="1"/>
  <c r="O49" i="1" s="1"/>
  <c r="P49" i="1" s="1"/>
  <c r="T27" i="3"/>
  <c r="U27" i="5"/>
  <c r="P27" i="1"/>
  <c r="T27" i="4"/>
  <c r="O27" i="6"/>
  <c r="L29" i="1"/>
  <c r="Q29" i="3" s="1"/>
  <c r="M29" i="4"/>
  <c r="D29" i="4" s="1"/>
  <c r="A29" i="4" s="1"/>
  <c r="H29" i="6"/>
  <c r="N29" i="5"/>
  <c r="U29" i="1"/>
  <c r="Z29" i="3" s="1"/>
  <c r="AB29" i="3" s="1"/>
  <c r="AE29" i="3" s="1"/>
  <c r="N28" i="1"/>
  <c r="S28" i="3" s="1"/>
  <c r="R28" i="4"/>
  <c r="M28" i="6"/>
  <c r="S28" i="5"/>
  <c r="U11" i="3"/>
  <c r="S11" i="4"/>
  <c r="T11" i="5"/>
  <c r="N11" i="6"/>
  <c r="N12" i="1"/>
  <c r="S12" i="3" s="1"/>
  <c r="S12" i="5"/>
  <c r="R12" i="4"/>
  <c r="M12" i="6"/>
  <c r="N13" i="5" l="1"/>
  <c r="E13" i="5" s="1"/>
  <c r="C13" i="5" s="1"/>
  <c r="U13" i="1"/>
  <c r="M13" i="4"/>
  <c r="D13" i="4" s="1"/>
  <c r="A13" i="4" s="1"/>
  <c r="L13" i="1"/>
  <c r="H13" i="6"/>
  <c r="Q49" i="1"/>
  <c r="U49" i="1"/>
  <c r="Q48" i="1"/>
  <c r="U48" i="1"/>
  <c r="U27" i="3"/>
  <c r="V27" i="5"/>
  <c r="P27" i="6"/>
  <c r="U27" i="4"/>
  <c r="O28" i="1"/>
  <c r="T28" i="3" s="1"/>
  <c r="S28" i="4"/>
  <c r="N28" i="6"/>
  <c r="T28" i="5"/>
  <c r="H30" i="1"/>
  <c r="M30" i="3" s="1"/>
  <c r="D30" i="3" s="1"/>
  <c r="A30" i="3" s="1"/>
  <c r="Z29" i="4"/>
  <c r="AB29" i="4" s="1"/>
  <c r="AE29" i="4" s="1"/>
  <c r="U29" i="6"/>
  <c r="AA29" i="5"/>
  <c r="M29" i="1"/>
  <c r="R29" i="3" s="1"/>
  <c r="Q29" i="4"/>
  <c r="L29" i="6"/>
  <c r="R29" i="5"/>
  <c r="O11" i="1"/>
  <c r="T11" i="3" s="1"/>
  <c r="V11" i="5"/>
  <c r="P11" i="6"/>
  <c r="U11" i="4"/>
  <c r="P12" i="1"/>
  <c r="U12" i="3" s="1"/>
  <c r="T12" i="5"/>
  <c r="S12" i="4"/>
  <c r="N12" i="6"/>
  <c r="A28" i="1"/>
  <c r="N4" i="7"/>
  <c r="A11" i="7"/>
  <c r="A12" i="7" s="1"/>
  <c r="A13" i="7" s="1"/>
  <c r="A14" i="7" s="1"/>
  <c r="A15" i="7" s="1"/>
  <c r="R11" i="7"/>
  <c r="Q13" i="3" l="1"/>
  <c r="R13" i="5"/>
  <c r="M13" i="1"/>
  <c r="L13" i="6"/>
  <c r="Q13" i="4"/>
  <c r="Z13" i="3"/>
  <c r="AB13" i="3" s="1"/>
  <c r="AE13" i="3" s="1"/>
  <c r="Z13" i="4"/>
  <c r="H14" i="1"/>
  <c r="U13" i="6"/>
  <c r="AA13" i="5"/>
  <c r="F28" i="4"/>
  <c r="A28" i="6"/>
  <c r="G28" i="5"/>
  <c r="F28" i="3"/>
  <c r="V48" i="1"/>
  <c r="T48" i="1"/>
  <c r="G50" i="1" s="1"/>
  <c r="H50" i="1" s="1"/>
  <c r="I50" i="1" s="1"/>
  <c r="L50" i="1" s="1"/>
  <c r="M50" i="1" s="1"/>
  <c r="N50" i="1" s="1"/>
  <c r="O50" i="1" s="1"/>
  <c r="P50" i="1" s="1"/>
  <c r="T49" i="1"/>
  <c r="V49" i="1"/>
  <c r="M30" i="4"/>
  <c r="D30" i="4" s="1"/>
  <c r="A30" i="4" s="1"/>
  <c r="H30" i="6"/>
  <c r="N30" i="5"/>
  <c r="U30" i="1"/>
  <c r="Z30" i="3" s="1"/>
  <c r="AB30" i="3" s="1"/>
  <c r="AE30" i="3" s="1"/>
  <c r="L30" i="1"/>
  <c r="Q30" i="3" s="1"/>
  <c r="N29" i="1"/>
  <c r="S29" i="3" s="1"/>
  <c r="R29" i="4"/>
  <c r="M29" i="6"/>
  <c r="S29" i="5"/>
  <c r="P28" i="1"/>
  <c r="U28" i="3" s="1"/>
  <c r="T28" i="4"/>
  <c r="O28" i="6"/>
  <c r="U28" i="5"/>
  <c r="O12" i="1"/>
  <c r="T12" i="3" s="1"/>
  <c r="V12" i="5"/>
  <c r="U12" i="4"/>
  <c r="P12" i="6"/>
  <c r="T11" i="4"/>
  <c r="U11" i="5"/>
  <c r="O11" i="6"/>
  <c r="W27" i="6"/>
  <c r="B11" i="5"/>
  <c r="A11" i="5" s="1"/>
  <c r="B10" i="5"/>
  <c r="A10" i="5" s="1"/>
  <c r="A11" i="3"/>
  <c r="A10" i="3"/>
  <c r="E28" i="5"/>
  <c r="C28" i="5" s="1"/>
  <c r="B28" i="5" s="1"/>
  <c r="A28" i="5" s="1"/>
  <c r="A29" i="1"/>
  <c r="U14" i="1" l="1"/>
  <c r="N14" i="5"/>
  <c r="E14" i="5" s="1"/>
  <c r="C14" i="5" s="1"/>
  <c r="M14" i="3"/>
  <c r="L14" i="1"/>
  <c r="M14" i="4"/>
  <c r="D14" i="4" s="1"/>
  <c r="A14" i="4" s="1"/>
  <c r="H14" i="6"/>
  <c r="R13" i="3"/>
  <c r="N13" i="1"/>
  <c r="M13" i="6"/>
  <c r="R13" i="4"/>
  <c r="S13" i="5"/>
  <c r="A29" i="6"/>
  <c r="F29" i="4"/>
  <c r="F29" i="3"/>
  <c r="G29" i="5"/>
  <c r="U50" i="1"/>
  <c r="Q50" i="1"/>
  <c r="V28" i="5"/>
  <c r="U28" i="4"/>
  <c r="P28" i="6"/>
  <c r="H31" i="1"/>
  <c r="M31" i="3" s="1"/>
  <c r="D31" i="3" s="1"/>
  <c r="A31" i="3" s="1"/>
  <c r="Z30" i="4"/>
  <c r="AB30" i="4" s="1"/>
  <c r="AE30" i="4" s="1"/>
  <c r="U30" i="6"/>
  <c r="AA30" i="5"/>
  <c r="M30" i="1"/>
  <c r="R30" i="3" s="1"/>
  <c r="Q30" i="4"/>
  <c r="L30" i="6"/>
  <c r="R30" i="5"/>
  <c r="O29" i="1"/>
  <c r="T29" i="3" s="1"/>
  <c r="S29" i="4"/>
  <c r="N29" i="6"/>
  <c r="T29" i="5"/>
  <c r="U12" i="5"/>
  <c r="T12" i="4"/>
  <c r="O12" i="6"/>
  <c r="Y27" i="6"/>
  <c r="Z27" i="6" s="1"/>
  <c r="AA27" i="6" s="1"/>
  <c r="AE11" i="4"/>
  <c r="W28" i="6"/>
  <c r="Y28" i="6" s="1"/>
  <c r="Z28" i="6" s="1"/>
  <c r="AA28" i="6" s="1"/>
  <c r="W12" i="6"/>
  <c r="Y12" i="6" s="1"/>
  <c r="Z12" i="6" s="1"/>
  <c r="AA12" i="6" s="1"/>
  <c r="A30" i="1"/>
  <c r="D12" i="3"/>
  <c r="A12" i="3" s="1"/>
  <c r="B12" i="5"/>
  <c r="A12" i="5" s="1"/>
  <c r="E29" i="5"/>
  <c r="C29" i="5" s="1"/>
  <c r="B29" i="5" s="1"/>
  <c r="A29" i="5" s="1"/>
  <c r="AA9" i="5"/>
  <c r="S13" i="3" l="1"/>
  <c r="S13" i="4"/>
  <c r="N13" i="6"/>
  <c r="P13" i="1"/>
  <c r="T13" i="5"/>
  <c r="Q14" i="3"/>
  <c r="Q14" i="4"/>
  <c r="M14" i="1"/>
  <c r="R14" i="5"/>
  <c r="L14" i="6"/>
  <c r="Z14" i="3"/>
  <c r="AB14" i="3" s="1"/>
  <c r="AE14" i="3" s="1"/>
  <c r="Z14" i="4"/>
  <c r="H15" i="1"/>
  <c r="U14" i="6"/>
  <c r="AA14" i="5"/>
  <c r="F30" i="4"/>
  <c r="F30" i="3"/>
  <c r="G30" i="5"/>
  <c r="A30" i="6"/>
  <c r="T50" i="1"/>
  <c r="V50" i="1"/>
  <c r="M31" i="4"/>
  <c r="D31" i="4" s="1"/>
  <c r="A31" i="4" s="1"/>
  <c r="H31" i="6"/>
  <c r="N31" i="5"/>
  <c r="U31" i="1"/>
  <c r="Z31" i="3" s="1"/>
  <c r="AB31" i="3" s="1"/>
  <c r="AE31" i="3" s="1"/>
  <c r="L31" i="1"/>
  <c r="Q31" i="3" s="1"/>
  <c r="P29" i="1"/>
  <c r="U29" i="3" s="1"/>
  <c r="T29" i="4"/>
  <c r="O29" i="6"/>
  <c r="U29" i="5"/>
  <c r="N30" i="1"/>
  <c r="S30" i="3" s="1"/>
  <c r="R30" i="4"/>
  <c r="M30" i="6"/>
  <c r="S30" i="5"/>
  <c r="AB12" i="4"/>
  <c r="AE12" i="4" s="1"/>
  <c r="A31" i="1"/>
  <c r="E30" i="5"/>
  <c r="C30" i="5" s="1"/>
  <c r="B30" i="5" s="1"/>
  <c r="A30" i="5" s="1"/>
  <c r="D13" i="3"/>
  <c r="A13" i="3" s="1"/>
  <c r="B13" i="5"/>
  <c r="A13" i="5" s="1"/>
  <c r="Q1" i="3"/>
  <c r="Q1" i="4"/>
  <c r="U2" i="6"/>
  <c r="R1" i="5"/>
  <c r="AA4" i="6"/>
  <c r="AA3" i="6"/>
  <c r="Z4" i="6"/>
  <c r="Z3" i="6"/>
  <c r="W24" i="6"/>
  <c r="U26" i="6"/>
  <c r="P26" i="6"/>
  <c r="O26" i="6"/>
  <c r="N26" i="6"/>
  <c r="M26" i="6"/>
  <c r="L26" i="6"/>
  <c r="U25" i="6"/>
  <c r="P25" i="6"/>
  <c r="O25" i="6"/>
  <c r="N25" i="6"/>
  <c r="M25" i="6"/>
  <c r="L25" i="6"/>
  <c r="H25" i="6"/>
  <c r="U9" i="6"/>
  <c r="P9" i="6"/>
  <c r="O9" i="6"/>
  <c r="N9" i="6"/>
  <c r="M9" i="6"/>
  <c r="L9" i="6"/>
  <c r="H9" i="6"/>
  <c r="U8" i="6"/>
  <c r="P8" i="6"/>
  <c r="O8" i="6"/>
  <c r="N8" i="6"/>
  <c r="M8" i="6"/>
  <c r="L8" i="6"/>
  <c r="H8" i="6"/>
  <c r="R14" i="3" l="1"/>
  <c r="N14" i="1"/>
  <c r="M14" i="6"/>
  <c r="S14" i="5"/>
  <c r="R14" i="4"/>
  <c r="U13" i="3"/>
  <c r="V13" i="5"/>
  <c r="U13" i="4"/>
  <c r="O13" i="1"/>
  <c r="P13" i="6"/>
  <c r="M15" i="3"/>
  <c r="M15" i="4"/>
  <c r="D15" i="4" s="1"/>
  <c r="A15" i="4" s="1"/>
  <c r="N15" i="5"/>
  <c r="E15" i="5" s="1"/>
  <c r="C15" i="5" s="1"/>
  <c r="L15" i="1"/>
  <c r="U15" i="1"/>
  <c r="H15" i="6"/>
  <c r="F31" i="4"/>
  <c r="G31" i="5"/>
  <c r="F31" i="3"/>
  <c r="A31" i="6"/>
  <c r="O30" i="1"/>
  <c r="T30" i="3" s="1"/>
  <c r="T30" i="5"/>
  <c r="N30" i="6"/>
  <c r="S30" i="4"/>
  <c r="U29" i="4"/>
  <c r="P29" i="6"/>
  <c r="V29" i="5"/>
  <c r="H32" i="1"/>
  <c r="M32" i="3" s="1"/>
  <c r="D32" i="3" s="1"/>
  <c r="A32" i="3" s="1"/>
  <c r="Z31" i="4"/>
  <c r="AB31" i="4" s="1"/>
  <c r="AE31" i="4" s="1"/>
  <c r="U31" i="6"/>
  <c r="AA31" i="5"/>
  <c r="M31" i="1"/>
  <c r="R31" i="3" s="1"/>
  <c r="Q31" i="4"/>
  <c r="L31" i="6"/>
  <c r="R31" i="5"/>
  <c r="W30" i="6"/>
  <c r="Y30" i="6" s="1"/>
  <c r="Z30" i="6" s="1"/>
  <c r="AA30" i="6" s="1"/>
  <c r="W13" i="6"/>
  <c r="Y13" i="6" s="1"/>
  <c r="Z13" i="6" s="1"/>
  <c r="AA13" i="6" s="1"/>
  <c r="AB13" i="4"/>
  <c r="AE13" i="4" s="1"/>
  <c r="E31" i="5"/>
  <c r="C31" i="5" s="1"/>
  <c r="B31" i="5" s="1"/>
  <c r="A31" i="5" s="1"/>
  <c r="A32" i="1"/>
  <c r="D14" i="3"/>
  <c r="A14" i="3" s="1"/>
  <c r="B14" i="5"/>
  <c r="A14" i="5" s="1"/>
  <c r="AA4" i="5"/>
  <c r="AA3" i="5"/>
  <c r="V4" i="5"/>
  <c r="V3" i="5"/>
  <c r="AA26" i="5"/>
  <c r="V26" i="5"/>
  <c r="U26" i="5"/>
  <c r="T26" i="5"/>
  <c r="S26" i="5"/>
  <c r="R26" i="5"/>
  <c r="AA25" i="5"/>
  <c r="V25" i="5"/>
  <c r="U25" i="5"/>
  <c r="T25" i="5"/>
  <c r="S25" i="5"/>
  <c r="R25" i="5"/>
  <c r="N25" i="5"/>
  <c r="A24" i="5"/>
  <c r="V9" i="5"/>
  <c r="U9" i="5"/>
  <c r="T9" i="5"/>
  <c r="S9" i="5"/>
  <c r="R9" i="5"/>
  <c r="AA8" i="5"/>
  <c r="V8" i="5"/>
  <c r="U8" i="5"/>
  <c r="T8" i="5"/>
  <c r="S8" i="5"/>
  <c r="R8" i="5"/>
  <c r="N8" i="5"/>
  <c r="T13" i="3" l="1"/>
  <c r="T13" i="4"/>
  <c r="O13" i="6"/>
  <c r="U13" i="5"/>
  <c r="S14" i="3"/>
  <c r="P14" i="1"/>
  <c r="N14" i="6"/>
  <c r="T14" i="5"/>
  <c r="S14" i="4"/>
  <c r="Z15" i="3"/>
  <c r="AB15" i="3" s="1"/>
  <c r="AE15" i="3" s="1"/>
  <c r="AA15" i="5"/>
  <c r="Z15" i="4"/>
  <c r="U15" i="6"/>
  <c r="H16" i="1"/>
  <c r="Q15" i="3"/>
  <c r="Q15" i="4"/>
  <c r="L15" i="6"/>
  <c r="M15" i="1"/>
  <c r="R15" i="5"/>
  <c r="F32" i="4"/>
  <c r="G32" i="5"/>
  <c r="F32" i="3"/>
  <c r="A32" i="6"/>
  <c r="N31" i="1"/>
  <c r="S31" i="3" s="1"/>
  <c r="R31" i="4"/>
  <c r="M31" i="6"/>
  <c r="S31" i="5"/>
  <c r="M32" i="4"/>
  <c r="D32" i="4" s="1"/>
  <c r="A32" i="4" s="1"/>
  <c r="H32" i="6"/>
  <c r="N32" i="5"/>
  <c r="E32" i="5" s="1"/>
  <c r="C32" i="5" s="1"/>
  <c r="B32" i="5" s="1"/>
  <c r="A32" i="5" s="1"/>
  <c r="L32" i="1"/>
  <c r="Q32" i="3" s="1"/>
  <c r="U32" i="1"/>
  <c r="Z32" i="3" s="1"/>
  <c r="AB32" i="3" s="1"/>
  <c r="AE32" i="3" s="1"/>
  <c r="P30" i="1"/>
  <c r="U30" i="3" s="1"/>
  <c r="T30" i="4"/>
  <c r="O30" i="6"/>
  <c r="U30" i="5"/>
  <c r="W31" i="6"/>
  <c r="Y31" i="6" s="1"/>
  <c r="Z31" i="6" s="1"/>
  <c r="AA31" i="6" s="1"/>
  <c r="AB14" i="4"/>
  <c r="AE14" i="4" s="1"/>
  <c r="W14" i="6"/>
  <c r="Y14" i="6" s="1"/>
  <c r="Z14" i="6" s="1"/>
  <c r="AA14" i="6" s="1"/>
  <c r="A33" i="1"/>
  <c r="R15" i="3" l="1"/>
  <c r="N15" i="1"/>
  <c r="M15" i="6"/>
  <c r="S15" i="5"/>
  <c r="R15" i="4"/>
  <c r="M16" i="3"/>
  <c r="N16" i="5"/>
  <c r="E16" i="5" s="1"/>
  <c r="C16" i="5" s="1"/>
  <c r="M16" i="4"/>
  <c r="D16" i="4" s="1"/>
  <c r="A16" i="4" s="1"/>
  <c r="H16" i="6"/>
  <c r="L16" i="1"/>
  <c r="U16" i="1"/>
  <c r="U14" i="3"/>
  <c r="V14" i="5"/>
  <c r="P14" i="6"/>
  <c r="O14" i="1"/>
  <c r="U14" i="4"/>
  <c r="F33" i="3"/>
  <c r="A33" i="6"/>
  <c r="G33" i="5"/>
  <c r="F33" i="4"/>
  <c r="U30" i="4"/>
  <c r="P30" i="6"/>
  <c r="V30" i="5"/>
  <c r="H33" i="1"/>
  <c r="M33" i="3" s="1"/>
  <c r="D33" i="3" s="1"/>
  <c r="A33" i="3" s="1"/>
  <c r="Z32" i="4"/>
  <c r="AB32" i="4" s="1"/>
  <c r="AE32" i="4" s="1"/>
  <c r="U32" i="6"/>
  <c r="AA32" i="5"/>
  <c r="M32" i="1"/>
  <c r="R32" i="3" s="1"/>
  <c r="L32" i="6"/>
  <c r="Q32" i="4"/>
  <c r="R32" i="5"/>
  <c r="O31" i="1"/>
  <c r="T31" i="3" s="1"/>
  <c r="S31" i="4"/>
  <c r="N31" i="6"/>
  <c r="T31" i="5"/>
  <c r="W32" i="6"/>
  <c r="Y32" i="6" s="1"/>
  <c r="Z32" i="6" s="1"/>
  <c r="AA32" i="6" s="1"/>
  <c r="D15" i="3"/>
  <c r="A15" i="3" s="1"/>
  <c r="B15" i="5"/>
  <c r="A15" i="5" s="1"/>
  <c r="A34" i="1"/>
  <c r="Z26" i="4"/>
  <c r="U26" i="4"/>
  <c r="T26" i="4"/>
  <c r="S26" i="4"/>
  <c r="R26" i="4"/>
  <c r="Q26" i="4"/>
  <c r="M26" i="4"/>
  <c r="Z25" i="4"/>
  <c r="U25" i="4"/>
  <c r="T25" i="4"/>
  <c r="S25" i="4"/>
  <c r="R25" i="4"/>
  <c r="Q25" i="4"/>
  <c r="M25" i="4"/>
  <c r="A24" i="4"/>
  <c r="Z9" i="4"/>
  <c r="U9" i="4"/>
  <c r="T9" i="4"/>
  <c r="S9" i="4"/>
  <c r="R9" i="4"/>
  <c r="Q9" i="4"/>
  <c r="AE8" i="4"/>
  <c r="AE25" i="4" s="1"/>
  <c r="AB8" i="4"/>
  <c r="AB25" i="4" s="1"/>
  <c r="Z8" i="4"/>
  <c r="U8" i="4"/>
  <c r="T8" i="4"/>
  <c r="S8" i="4"/>
  <c r="R8" i="4"/>
  <c r="Q8" i="4"/>
  <c r="M8" i="4"/>
  <c r="AA4" i="4"/>
  <c r="AA3" i="4"/>
  <c r="Z16" i="3" l="1"/>
  <c r="AB16" i="3" s="1"/>
  <c r="AE16" i="3" s="1"/>
  <c r="Z16" i="4"/>
  <c r="U16" i="6"/>
  <c r="AA16" i="5"/>
  <c r="S15" i="3"/>
  <c r="N15" i="6"/>
  <c r="T15" i="5"/>
  <c r="S15" i="4"/>
  <c r="P15" i="1"/>
  <c r="Q16" i="3"/>
  <c r="M16" i="1"/>
  <c r="L16" i="6"/>
  <c r="R16" i="5"/>
  <c r="Q16" i="4"/>
  <c r="T14" i="3"/>
  <c r="O14" i="6"/>
  <c r="U14" i="5"/>
  <c r="T14" i="4"/>
  <c r="G34" i="5"/>
  <c r="F34" i="3"/>
  <c r="F34" i="4"/>
  <c r="A34" i="6"/>
  <c r="P31" i="1"/>
  <c r="U31" i="3" s="1"/>
  <c r="T31" i="4"/>
  <c r="O31" i="6"/>
  <c r="U31" i="5"/>
  <c r="M33" i="4"/>
  <c r="D33" i="4" s="1"/>
  <c r="A33" i="4" s="1"/>
  <c r="H33" i="6"/>
  <c r="N33" i="5"/>
  <c r="E33" i="5" s="1"/>
  <c r="C33" i="5" s="1"/>
  <c r="B33" i="5" s="1"/>
  <c r="A33" i="5" s="1"/>
  <c r="L33" i="1"/>
  <c r="Q33" i="3" s="1"/>
  <c r="U33" i="1"/>
  <c r="Z33" i="3" s="1"/>
  <c r="AB33" i="3" s="1"/>
  <c r="AE33" i="3" s="1"/>
  <c r="N32" i="1"/>
  <c r="S32" i="3" s="1"/>
  <c r="R32" i="4"/>
  <c r="M32" i="6"/>
  <c r="S32" i="5"/>
  <c r="AE10" i="4"/>
  <c r="AB15" i="4"/>
  <c r="AE15" i="4" s="1"/>
  <c r="W15" i="6"/>
  <c r="Y15" i="6" s="1"/>
  <c r="Z15" i="6" s="1"/>
  <c r="AA15" i="6" s="1"/>
  <c r="A35" i="1"/>
  <c r="Z26" i="3"/>
  <c r="Z25" i="3"/>
  <c r="U26" i="3"/>
  <c r="U25" i="3"/>
  <c r="T26" i="3"/>
  <c r="T25" i="3"/>
  <c r="S26" i="3"/>
  <c r="S25" i="3"/>
  <c r="R26" i="3"/>
  <c r="R25" i="3"/>
  <c r="Q26" i="3"/>
  <c r="Q25" i="3"/>
  <c r="M26" i="3"/>
  <c r="M25" i="3"/>
  <c r="Z9" i="3"/>
  <c r="Z8" i="3"/>
  <c r="U9" i="3"/>
  <c r="U8" i="3"/>
  <c r="T9" i="3"/>
  <c r="T8" i="3"/>
  <c r="S9" i="3"/>
  <c r="S8" i="3"/>
  <c r="R9" i="3"/>
  <c r="R8" i="3"/>
  <c r="Q9" i="3"/>
  <c r="Q8" i="3"/>
  <c r="M8" i="3"/>
  <c r="A24" i="3"/>
  <c r="AA4" i="3"/>
  <c r="AA3" i="3"/>
  <c r="AE8" i="3"/>
  <c r="AE25" i="3" s="1"/>
  <c r="AB8" i="3"/>
  <c r="AB25" i="3" s="1"/>
  <c r="R16" i="3" l="1"/>
  <c r="N16" i="1"/>
  <c r="R16" i="4"/>
  <c r="M16" i="6"/>
  <c r="S16" i="5"/>
  <c r="U15" i="3"/>
  <c r="U15" i="4"/>
  <c r="O15" i="1"/>
  <c r="V15" i="5"/>
  <c r="P15" i="6"/>
  <c r="F35" i="3"/>
  <c r="G35" i="5"/>
  <c r="A35" i="6"/>
  <c r="F35" i="4"/>
  <c r="M33" i="1"/>
  <c r="R33" i="3" s="1"/>
  <c r="Q33" i="4"/>
  <c r="L33" i="6"/>
  <c r="R33" i="5"/>
  <c r="AA33" i="5"/>
  <c r="Z33" i="4"/>
  <c r="AB33" i="4" s="1"/>
  <c r="AE33" i="4" s="1"/>
  <c r="U33" i="6"/>
  <c r="W33" i="6" s="1"/>
  <c r="Y33" i="6" s="1"/>
  <c r="Z33" i="6" s="1"/>
  <c r="AA33" i="6" s="1"/>
  <c r="O32" i="1"/>
  <c r="T32" i="3" s="1"/>
  <c r="S32" i="4"/>
  <c r="N32" i="6"/>
  <c r="T32" i="5"/>
  <c r="U31" i="4"/>
  <c r="P31" i="6"/>
  <c r="V31" i="5"/>
  <c r="D16" i="3"/>
  <c r="A16" i="3" s="1"/>
  <c r="B16" i="5"/>
  <c r="A16" i="5" s="1"/>
  <c r="A36" i="1"/>
  <c r="T15" i="3" l="1"/>
  <c r="U15" i="5"/>
  <c r="T15" i="4"/>
  <c r="O15" i="6"/>
  <c r="S16" i="3"/>
  <c r="P16" i="1"/>
  <c r="N16" i="6"/>
  <c r="T16" i="5"/>
  <c r="S16" i="4"/>
  <c r="A36" i="6"/>
  <c r="F36" i="4"/>
  <c r="F36" i="3"/>
  <c r="G36" i="5"/>
  <c r="P32" i="1"/>
  <c r="U32" i="3" s="1"/>
  <c r="T32" i="4"/>
  <c r="O32" i="6"/>
  <c r="U32" i="5"/>
  <c r="N33" i="1"/>
  <c r="S33" i="3" s="1"/>
  <c r="R33" i="4"/>
  <c r="M33" i="6"/>
  <c r="S33" i="5"/>
  <c r="A37" i="1"/>
  <c r="AB16" i="4"/>
  <c r="AE16" i="4" s="1"/>
  <c r="W16" i="6"/>
  <c r="Y16" i="6" s="1"/>
  <c r="Z16" i="6" s="1"/>
  <c r="AA16" i="6" s="1"/>
  <c r="U16" i="3" l="1"/>
  <c r="P16" i="6"/>
  <c r="V16" i="5"/>
  <c r="U16" i="4"/>
  <c r="O16" i="1"/>
  <c r="A37" i="6"/>
  <c r="F37" i="4"/>
  <c r="G37" i="5"/>
  <c r="F37" i="3"/>
  <c r="O33" i="1"/>
  <c r="T33" i="3" s="1"/>
  <c r="S33" i="4"/>
  <c r="N33" i="6"/>
  <c r="T33" i="5"/>
  <c r="U32" i="4"/>
  <c r="P32" i="6"/>
  <c r="V32" i="5"/>
  <c r="A38" i="1"/>
  <c r="T16" i="3" l="1"/>
  <c r="O16" i="6"/>
  <c r="T16" i="4"/>
  <c r="U16" i="5"/>
  <c r="F38" i="4"/>
  <c r="G38" i="5"/>
  <c r="F38" i="3"/>
  <c r="A38" i="6"/>
  <c r="P33" i="1"/>
  <c r="U33" i="3" s="1"/>
  <c r="T33" i="4"/>
  <c r="O33" i="6"/>
  <c r="U33" i="5"/>
  <c r="U33" i="4" l="1"/>
  <c r="P33" i="6"/>
  <c r="V33" i="5"/>
  <c r="W29" i="6" l="1"/>
  <c r="Y29" i="6" s="1"/>
  <c r="Z29" i="6" s="1"/>
  <c r="AA29" i="6" s="1"/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11" i="1" l="1"/>
  <c r="G11" i="5" l="1"/>
  <c r="F11" i="3"/>
  <c r="F11" i="4"/>
  <c r="A11" i="6"/>
  <c r="A12" i="1"/>
  <c r="G12" i="5" l="1"/>
  <c r="F12" i="3"/>
  <c r="F12" i="4"/>
  <c r="A12" i="6"/>
  <c r="A13" i="1"/>
  <c r="F13" i="3" l="1"/>
  <c r="F13" i="4"/>
  <c r="A13" i="6"/>
  <c r="G13" i="5"/>
  <c r="A14" i="1"/>
  <c r="G14" i="5" l="1"/>
  <c r="A14" i="6"/>
  <c r="F14" i="3"/>
  <c r="F14" i="4"/>
  <c r="A15" i="1"/>
  <c r="F15" i="3" l="1"/>
  <c r="F15" i="4"/>
  <c r="A15" i="6"/>
  <c r="G15" i="5"/>
  <c r="A16" i="1"/>
  <c r="F16" i="3" l="1"/>
  <c r="F16" i="4"/>
  <c r="A16" i="6"/>
  <c r="G16" i="5"/>
  <c r="A17" i="1"/>
  <c r="F17" i="4" l="1"/>
  <c r="A17" i="6"/>
  <c r="F17" i="3"/>
  <c r="G17" i="5"/>
  <c r="A18" i="1"/>
  <c r="G18" i="5" l="1"/>
  <c r="A18" i="6"/>
  <c r="F18" i="3"/>
  <c r="F18" i="4"/>
  <c r="A19" i="1"/>
  <c r="G19" i="5" l="1"/>
  <c r="F19" i="3"/>
  <c r="F19" i="4"/>
  <c r="A19" i="6"/>
  <c r="A20" i="1"/>
  <c r="G20" i="5" l="1"/>
  <c r="F20" i="3"/>
  <c r="F20" i="4"/>
  <c r="A20" i="6"/>
  <c r="A21" i="1"/>
  <c r="G21" i="5" l="1"/>
  <c r="F21" i="4"/>
  <c r="F21" i="3"/>
  <c r="A21" i="6"/>
</calcChain>
</file>

<file path=xl/sharedStrings.xml><?xml version="1.0" encoding="utf-8"?>
<sst xmlns="http://schemas.openxmlformats.org/spreadsheetml/2006/main" count="575" uniqueCount="162">
  <si>
    <t>上海民生輪船有限公司</t>
  </si>
  <si>
    <t>日本総代理店：</t>
  </si>
  <si>
    <t>三井倉庫株式会社</t>
  </si>
  <si>
    <t>Update：</t>
  </si>
  <si>
    <t>Mitsui-Soko Co.,Ltd.</t>
  </si>
  <si>
    <t>Version：</t>
  </si>
  <si>
    <t>WEEK</t>
  </si>
  <si>
    <t>VESSEL</t>
  </si>
  <si>
    <t>VOYAGE</t>
  </si>
  <si>
    <t>上海</t>
  </si>
  <si>
    <t>中関</t>
  </si>
  <si>
    <t>水島</t>
  </si>
  <si>
    <t>福山</t>
  </si>
  <si>
    <t>広島（出島）</t>
  </si>
  <si>
    <t>火/TUE</t>
  </si>
  <si>
    <t>木/THU</t>
  </si>
  <si>
    <t>金/FRI</t>
  </si>
  <si>
    <t>土/SAT</t>
  </si>
  <si>
    <t>高松</t>
  </si>
  <si>
    <t>岩国</t>
  </si>
  <si>
    <t>水/WED</t>
  </si>
  <si>
    <t>着日注意</t>
  </si>
  <si>
    <t>↓</t>
  </si>
  <si>
    <t>天津新港</t>
  </si>
  <si>
    <t>大連</t>
  </si>
  <si>
    <t>青島</t>
  </si>
  <si>
    <t>伊万里</t>
  </si>
  <si>
    <t>日-月</t>
  </si>
  <si>
    <t>月/MON</t>
  </si>
  <si>
    <t>※</t>
  </si>
  <si>
    <t>スケジュール</t>
  </si>
  <si>
    <t>スケジュール、日本寄港ローテーションに関してはバース状況等により変更の可能性があります</t>
  </si>
  <si>
    <t>CY CUT</t>
  </si>
  <si>
    <t>DOC CUT</t>
  </si>
  <si>
    <t>トランシップ</t>
  </si>
  <si>
    <t>上海トランシップにて長江流域・連雲港・台湾向け、大連トランシップにて秦皇島向けサービスがあります。</t>
  </si>
  <si>
    <t>ホームページ</t>
  </si>
  <si>
    <t>中国着岸バース</t>
  </si>
  <si>
    <r>
      <rPr>
        <sz val="11"/>
        <color theme="1"/>
        <rFont val="Yu Mincho"/>
        <family val="1"/>
      </rPr>
      <t>上海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外高橋二期</t>
    </r>
    <r>
      <rPr>
        <sz val="11"/>
        <color theme="1"/>
        <rFont val="Yu Mincho"/>
        <family val="1"/>
      </rPr>
      <t>(WAIGAOQIAO 2)</t>
    </r>
    <r>
      <rPr>
        <sz val="11"/>
        <color theme="1"/>
        <rFont val="Yu Mincho"/>
        <family val="1"/>
      </rPr>
      <t>、</t>
    </r>
    <r>
      <rPr>
        <sz val="11"/>
        <color theme="1"/>
        <rFont val="Yu Mincho"/>
        <family val="1"/>
      </rPr>
      <t xml:space="preserve">  </t>
    </r>
    <r>
      <rPr>
        <sz val="11"/>
        <color theme="1"/>
        <rFont val="Yu Mincho"/>
        <family val="1"/>
      </rPr>
      <t>大連</t>
    </r>
    <r>
      <rPr>
        <sz val="11"/>
        <color theme="1"/>
        <rFont val="Yu Mincho"/>
        <family val="1"/>
      </rPr>
      <t xml:space="preserve"> :  </t>
    </r>
    <r>
      <rPr>
        <sz val="11"/>
        <color theme="1"/>
        <rFont val="Yu Mincho"/>
        <family val="1"/>
      </rPr>
      <t>大連コンテナターミナル</t>
    </r>
    <r>
      <rPr>
        <sz val="11"/>
        <color theme="1"/>
        <rFont val="Yu Mincho"/>
        <family val="1"/>
      </rPr>
      <t>(DCT)</t>
    </r>
    <r>
      <rPr>
        <sz val="11"/>
        <color theme="1"/>
        <rFont val="Yu Mincho"/>
        <family val="1"/>
      </rPr>
      <t>、　青島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青島前湾</t>
    </r>
    <r>
      <rPr>
        <sz val="11"/>
        <color theme="1"/>
        <rFont val="Yu Mincho"/>
        <family val="1"/>
      </rPr>
      <t>(QIANWAN)</t>
    </r>
    <r>
      <rPr>
        <sz val="11"/>
        <color theme="1"/>
        <rFont val="Yu Mincho"/>
        <family val="1"/>
      </rPr>
      <t>コンテナターミナル</t>
    </r>
    <r>
      <rPr>
        <sz val="11"/>
        <color theme="1"/>
        <rFont val="Yu Mincho"/>
        <family val="1"/>
      </rPr>
      <t xml:space="preserve">, </t>
    </r>
    <r>
      <rPr>
        <sz val="11"/>
        <color theme="1"/>
        <rFont val="Yu Mincho"/>
        <family val="1"/>
      </rPr>
      <t>天津新港</t>
    </r>
    <r>
      <rPr>
        <sz val="11"/>
        <color theme="1"/>
        <rFont val="Yu Mincho"/>
        <family val="1"/>
      </rPr>
      <t>:</t>
    </r>
    <r>
      <rPr>
        <sz val="11"/>
        <color theme="1"/>
        <rFont val="Yu Mincho"/>
        <family val="1"/>
      </rPr>
      <t>天津港コンテナターミナル</t>
    </r>
    <r>
      <rPr>
        <sz val="11"/>
        <color theme="1"/>
        <rFont val="Yu Mincho"/>
        <family val="1"/>
      </rPr>
      <t>(TCT)</t>
    </r>
  </si>
  <si>
    <t>総代理店</t>
  </si>
  <si>
    <t>上海民生輪船・神戸</t>
  </si>
  <si>
    <t>広島</t>
  </si>
  <si>
    <t>㈱シーゲートコーポレーション</t>
  </si>
  <si>
    <t>TEL 078-261-1028</t>
  </si>
  <si>
    <t>TEL 084-981-0205</t>
  </si>
  <si>
    <t>三田尻中関</t>
  </si>
  <si>
    <t>日本通運株式会社</t>
  </si>
  <si>
    <t>山九株式会社</t>
  </si>
  <si>
    <t>西松浦通運株式会社</t>
  </si>
  <si>
    <t>株式会社　上組</t>
  </si>
  <si>
    <t>TEL 0827-22-3915</t>
  </si>
  <si>
    <t>TEL 0955-23-3155</t>
  </si>
  <si>
    <t>TEL 0835-24-1910</t>
  </si>
  <si>
    <t>TEL 086-525-8670</t>
  </si>
  <si>
    <t>日/SUN</t>
  </si>
  <si>
    <t>高雄</t>
  </si>
  <si>
    <t>台中</t>
  </si>
  <si>
    <t>基隆</t>
  </si>
  <si>
    <t>火/TUE</t>
    <rPh sb="0" eb="1">
      <t>カ</t>
    </rPh>
    <phoneticPr fontId="17"/>
  </si>
  <si>
    <t>水/WED</t>
    <rPh sb="0" eb="1">
      <t>スイ</t>
    </rPh>
    <phoneticPr fontId="17"/>
  </si>
  <si>
    <t>MAIL:  minsheng@mitsui-soko.co.jp</t>
    <phoneticPr fontId="17"/>
  </si>
  <si>
    <t>伊予三島</t>
    <rPh sb="0" eb="2">
      <t>イヨ</t>
    </rPh>
    <rPh sb="2" eb="4">
      <t>ミシマ</t>
    </rPh>
    <phoneticPr fontId="17"/>
  </si>
  <si>
    <t>日本興運株式会社</t>
    <rPh sb="0" eb="2">
      <t>ニホン</t>
    </rPh>
    <rPh sb="2" eb="4">
      <t>コウウン</t>
    </rPh>
    <rPh sb="4" eb="8">
      <t>カブシキガイシャ</t>
    </rPh>
    <phoneticPr fontId="17"/>
  </si>
  <si>
    <t>TEL 0896-24-2551</t>
    <phoneticPr fontId="17"/>
  </si>
  <si>
    <t>DOC CUT・CY CUTとも該当する日が祝日やOFFICE・CY CLOSEの場合、CUT日を前倒しします。</t>
    <rPh sb="16" eb="18">
      <t>ガイトウ</t>
    </rPh>
    <rPh sb="20" eb="21">
      <t>ヒ</t>
    </rPh>
    <rPh sb="22" eb="24">
      <t>シュクジツ</t>
    </rPh>
    <rPh sb="41" eb="43">
      <t>バアイ</t>
    </rPh>
    <rPh sb="47" eb="48">
      <t>ヒ</t>
    </rPh>
    <rPh sb="49" eb="51">
      <t>マエダオ</t>
    </rPh>
    <phoneticPr fontId="17"/>
  </si>
  <si>
    <t>NX備通株式会社</t>
    <phoneticPr fontId="17"/>
  </si>
  <si>
    <t>* The schedule is changeable with or without notice.</t>
    <phoneticPr fontId="17"/>
  </si>
  <si>
    <t>* The schedule is changeable with or without notice.</t>
  </si>
  <si>
    <t>三井倉庫株式会社</t>
    <phoneticPr fontId="17"/>
  </si>
  <si>
    <t>見積・ブッキング（東京）</t>
    <phoneticPr fontId="17"/>
  </si>
  <si>
    <t>TEL 03-6400-8180</t>
    <phoneticPr fontId="17"/>
  </si>
  <si>
    <t>TEL 082-254-5002</t>
    <phoneticPr fontId="17"/>
  </si>
  <si>
    <t>見積・ブッキング（大阪）</t>
    <rPh sb="9" eb="11">
      <t>オオサカ</t>
    </rPh>
    <phoneticPr fontId="17"/>
  </si>
  <si>
    <t>TEL 087-823-0223</t>
    <phoneticPr fontId="17"/>
  </si>
  <si>
    <t>基本的に入港2営業日前の13：00。　ただし、「CJ1・水島=入港1営業日前木曜13:00」「CJ2・広島=入港前週金曜16:30」「CJ2・水島=入港1営業日前月曜13:00」「CJ3・伊万里/福山＝入港前週金曜13:00、広島入港前週金曜16:30」</t>
    <rPh sb="28" eb="29">
      <t>ミズ</t>
    </rPh>
    <rPh sb="34" eb="36">
      <t>エイギョウ</t>
    </rPh>
    <rPh sb="36" eb="37">
      <t>ヒ</t>
    </rPh>
    <rPh sb="37" eb="38">
      <t>マエ</t>
    </rPh>
    <rPh sb="38" eb="39">
      <t>モク</t>
    </rPh>
    <rPh sb="81" eb="82">
      <t>ゲツ</t>
    </rPh>
    <phoneticPr fontId="17"/>
  </si>
  <si>
    <t>TEL 070-3355-9068</t>
    <phoneticPr fontId="17"/>
  </si>
  <si>
    <t>基本的に入港1営業日前の16：30。　ただし、「CJ1・伊予三島＝入港2営業日前木曜16:30」</t>
    <rPh sb="28" eb="32">
      <t>イヨミシマ</t>
    </rPh>
    <rPh sb="36" eb="39">
      <t>エイギョウビ</t>
    </rPh>
    <rPh sb="39" eb="40">
      <t>マエ</t>
    </rPh>
    <rPh sb="40" eb="41">
      <t>モク</t>
    </rPh>
    <phoneticPr fontId="17"/>
  </si>
  <si>
    <t>スケジュール確認、貨物トレース等ができます　https://onlinejp.mssco.net/index.html</t>
    <phoneticPr fontId="17"/>
  </si>
  <si>
    <t>HAO AN</t>
    <phoneticPr fontId="17"/>
  </si>
  <si>
    <t>HAO AN</t>
  </si>
  <si>
    <t>REFLECTION</t>
  </si>
  <si>
    <t>RESOLUTION</t>
  </si>
  <si>
    <t>E</t>
  </si>
  <si>
    <t>E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</si>
  <si>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</si>
  <si>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</si>
  <si>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</si>
  <si>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</si>
  <si>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</si>
  <si>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</si>
  <si>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</si>
  <si>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</si>
  <si>
    <t>W</t>
    <phoneticPr fontId="17"/>
  </si>
  <si>
    <t>W</t>
    <phoneticPr fontId="17"/>
  </si>
  <si>
    <t>W</t>
    <phoneticPr fontId="17"/>
  </si>
  <si>
    <t>E</t>
    <phoneticPr fontId="17"/>
  </si>
  <si>
    <t>W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</si>
  <si>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</si>
  <si>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</si>
  <si>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</si>
  <si>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</si>
  <si>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</si>
  <si>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</si>
  <si>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  <phoneticPr fontId="17"/>
  </si>
  <si>
    <t>W</t>
    <phoneticPr fontId="17"/>
  </si>
  <si>
    <t>W</t>
    <phoneticPr fontId="17"/>
  </si>
  <si>
    <t>HAO AN</t>
    <phoneticPr fontId="17"/>
  </si>
  <si>
    <t>上海民生輪船有限公司</t>
    <phoneticPr fontId="17"/>
  </si>
  <si>
    <t>SHANGHAI MINSHENG SHIPPING CO.,LTD.</t>
    <phoneticPr fontId="17"/>
  </si>
  <si>
    <t>レムチャバン</t>
    <phoneticPr fontId="17"/>
  </si>
  <si>
    <t>翌週木/THU</t>
    <rPh sb="0" eb="1">
      <t>ヨク</t>
    </rPh>
    <rPh sb="1" eb="2">
      <t>シュウ</t>
    </rPh>
    <rPh sb="2" eb="3">
      <t>モク</t>
    </rPh>
    <phoneticPr fontId="17"/>
  </si>
  <si>
    <t>IMP</t>
    <phoneticPr fontId="17"/>
  </si>
  <si>
    <t>EXP</t>
    <phoneticPr fontId="17"/>
  </si>
  <si>
    <t>EXP</t>
    <phoneticPr fontId="17"/>
  </si>
  <si>
    <t>土/SAT</t>
    <rPh sb="0" eb="1">
      <t>ド</t>
    </rPh>
    <phoneticPr fontId="17"/>
  </si>
  <si>
    <t>E</t>
    <phoneticPr fontId="17"/>
  </si>
  <si>
    <t>E</t>
    <phoneticPr fontId="17"/>
  </si>
  <si>
    <t>日/SUN</t>
    <rPh sb="0" eb="1">
      <t>ニチ</t>
    </rPh>
    <phoneticPr fontId="17"/>
  </si>
  <si>
    <t>日本 - 上海 - レムチャバン</t>
    <rPh sb="0" eb="2">
      <t>ニホン</t>
    </rPh>
    <rPh sb="5" eb="7">
      <t>シャンハイ</t>
    </rPh>
    <phoneticPr fontId="17"/>
  </si>
  <si>
    <t>翌週月/MON</t>
    <rPh sb="0" eb="2">
      <t>ヨクシュウ</t>
    </rPh>
    <rPh sb="2" eb="3">
      <t>ゲツ</t>
    </rPh>
    <phoneticPr fontId="17"/>
  </si>
  <si>
    <t>ホーチミン</t>
    <phoneticPr fontId="17"/>
  </si>
  <si>
    <t>翌週金/FRI</t>
    <rPh sb="0" eb="1">
      <t>ヨク</t>
    </rPh>
    <rPh sb="1" eb="2">
      <t>シュウ</t>
    </rPh>
    <rPh sb="2" eb="3">
      <t>キン</t>
    </rPh>
    <phoneticPr fontId="17"/>
  </si>
  <si>
    <t>翌週金/FRI</t>
    <rPh sb="0" eb="2">
      <t>ヨクシュウ</t>
    </rPh>
    <rPh sb="2" eb="3">
      <t>キン</t>
    </rPh>
    <phoneticPr fontId="17"/>
  </si>
  <si>
    <t>日本 - 上海 - ホーチミン</t>
    <rPh sb="0" eb="2">
      <t>ニホン</t>
    </rPh>
    <rPh sb="5" eb="7">
      <t>シャンハイ</t>
    </rPh>
    <phoneticPr fontId="17"/>
  </si>
  <si>
    <t>翌週月/MON</t>
    <rPh sb="0" eb="2">
      <t>ヨクシュウ</t>
    </rPh>
    <phoneticPr fontId="17"/>
  </si>
  <si>
    <t>【CJ1】日本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</si>
  <si>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</si>
  <si>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</si>
  <si>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</si>
  <si>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【CJ3】日本 - 大連・青島・天津新港</t>
    <rPh sb="5" eb="7">
      <t>ニホン</t>
    </rPh>
    <phoneticPr fontId="17"/>
  </si>
  <si>
    <t>【CJ1】上海 - 日本</t>
    <rPh sb="5" eb="7">
      <t>シャンハイ</t>
    </rPh>
    <rPh sb="10" eb="12">
      <t>ニホン</t>
    </rPh>
    <phoneticPr fontId="17"/>
  </si>
  <si>
    <t>【CJ2】上海 - 日本</t>
    <rPh sb="5" eb="7">
      <t>シャンハイ</t>
    </rPh>
    <rPh sb="10" eb="12">
      <t>ニホン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</si>
  <si>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</si>
  <si>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</si>
  <si>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</si>
  <si>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【CT2】台湾 → 上海</t>
    <rPh sb="5" eb="7">
      <t>タイワン</t>
    </rPh>
    <rPh sb="10" eb="12">
      <t>シャンハイ</t>
    </rPh>
    <phoneticPr fontId="17"/>
  </si>
  <si>
    <t>【CT2】上海 → 台湾</t>
    <rPh sb="5" eb="7">
      <t>シャンハイ</t>
    </rPh>
    <rPh sb="10" eb="12">
      <t>タイワン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</si>
  <si>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</si>
  <si>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</si>
  <si>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</si>
  <si>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Mitsui-Soko Co.,Ltd.</t>
    <phoneticPr fontId="17"/>
  </si>
  <si>
    <t>木/THU</t>
    <rPh sb="0" eb="1">
      <t>モク</t>
    </rPh>
    <phoneticPr fontId="17"/>
  </si>
  <si>
    <t>翌週木/THU</t>
    <rPh sb="0" eb="2">
      <t>ヨクシュウ</t>
    </rPh>
    <phoneticPr fontId="17"/>
  </si>
  <si>
    <t>翌週火/TUE</t>
    <rPh sb="0" eb="2">
      <t>ヨクシュウ</t>
    </rPh>
    <phoneticPr fontId="17"/>
  </si>
  <si>
    <t>翌週火/TEU</t>
    <rPh sb="0" eb="2">
      <t>ヨクシュウ</t>
    </rPh>
    <rPh sb="2" eb="3">
      <t>カ</t>
    </rPh>
    <phoneticPr fontId="17"/>
  </si>
  <si>
    <t>翌週火/TUE</t>
    <rPh sb="0" eb="2">
      <t>ヨクシュウ</t>
    </rPh>
    <phoneticPr fontId="17"/>
  </si>
  <si>
    <t>翌週日/SUN</t>
    <rPh sb="0" eb="2">
      <t>ヨクシュウ</t>
    </rPh>
    <phoneticPr fontId="17"/>
  </si>
  <si>
    <t>N</t>
  </si>
  <si>
    <t>S</t>
  </si>
  <si>
    <t>HAI MEN</t>
  </si>
  <si>
    <t>HAI MEN</t>
    <phoneticPr fontId="17"/>
  </si>
  <si>
    <t>HAI MEN</t>
    <phoneticPr fontId="17"/>
  </si>
  <si>
    <t>上海 - 台湾</t>
    <phoneticPr fontId="17"/>
  </si>
  <si>
    <t>【CT2】</t>
  </si>
  <si>
    <t>土/SAT</t>
    <phoneticPr fontId="17"/>
  </si>
  <si>
    <t>日本総代理店：三井倉庫株式会社</t>
    <phoneticPr fontId="32"/>
  </si>
  <si>
    <t>Mitsui-Soko Co.,Ltd.</t>
    <phoneticPr fontId="32"/>
  </si>
  <si>
    <r>
      <t>20</t>
    </r>
    <r>
      <rPr>
        <b/>
        <sz val="20"/>
        <rFont val="Yu Mincho"/>
        <family val="1"/>
      </rPr>
      <t>25年06月スケジュール</t>
    </r>
    <phoneticPr fontId="17"/>
  </si>
  <si>
    <t>ATLANTIC BRIDGE</t>
  </si>
  <si>
    <t>ATLANTIC BRIDGE</t>
    <phoneticPr fontId="17"/>
  </si>
  <si>
    <t>REFLECTION</t>
    <phoneticPr fontId="17"/>
  </si>
  <si>
    <t>No.570 (R-1)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</si>
</sst>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yyyy/mmm/dd"/>
    <numFmt numFmtId="177" formatCode="00"/>
    <numFmt numFmtId="178" formatCode="mm\/dd\ \(aaa\)"/>
    <numFmt numFmtId="179" formatCode="@&quot;E/&quot;@&quot;W&quot;"/>
    <numFmt numFmtId="180" formatCode="0_ "/>
    <numFmt numFmtId="181" formatCode="0_);[Red]\(0\)"/>
  </numFmts>
  <fonts count="36">
    <font>
      <sz val="11"/>
      <color theme="1"/>
      <name val="ＭＳ Ｐゴシック"/>
      <charset val="128"/>
      <scheme val="minor"/>
    </font>
    <font>
      <sz val="11"/>
      <color theme="1"/>
      <name val="Yu Mincho"/>
      <family val="2"/>
    </font>
    <font>
      <b/>
      <sz val="11"/>
      <color theme="1"/>
      <name val="Yu Mincho"/>
      <family val="1"/>
    </font>
    <font>
      <b/>
      <sz val="28"/>
      <color theme="1"/>
      <name val="Yu Mincho"/>
      <family val="1"/>
    </font>
    <font>
      <b/>
      <sz val="16"/>
      <color theme="1"/>
      <name val="Yu Mincho"/>
      <family val="1"/>
    </font>
    <font>
      <b/>
      <sz val="14"/>
      <color theme="1"/>
      <name val="Yu Mincho"/>
      <family val="1"/>
    </font>
    <font>
      <sz val="11"/>
      <color theme="1"/>
      <name val="Yu Mincho"/>
      <family val="1"/>
    </font>
    <font>
      <sz val="11"/>
      <name val="Yu Mincho"/>
      <family val="1"/>
    </font>
    <font>
      <sz val="11"/>
      <name val="Yu Mincho"/>
      <family val="1"/>
    </font>
    <font>
      <sz val="11"/>
      <color rgb="FFFF0000"/>
      <name val="Yu Mincho"/>
      <family val="1"/>
    </font>
    <font>
      <b/>
      <sz val="12"/>
      <color theme="1"/>
      <name val="Yu Mincho"/>
      <family val="1"/>
    </font>
    <font>
      <sz val="14"/>
      <color theme="1"/>
      <name val="Yu Mincho"/>
      <family val="1"/>
    </font>
    <font>
      <sz val="11"/>
      <color rgb="FF222222"/>
      <name val="Yu Mincho"/>
      <family val="1"/>
    </font>
    <font>
      <sz val="11"/>
      <color rgb="FFFF0000"/>
      <name val="Yu Mincho"/>
      <family val="1"/>
    </font>
    <font>
      <sz val="11"/>
      <name val="ＭＳ Ｐゴシック"/>
      <family val="3"/>
      <charset val="128"/>
    </font>
    <font>
      <sz val="12"/>
      <name val="宋体"/>
      <family val="3"/>
      <charset val="128"/>
    </font>
    <font>
      <sz val="12"/>
      <name val="宋体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Yu Mincho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宋体"/>
    </font>
    <font>
      <sz val="11"/>
      <color rgb="FFFF0000"/>
      <name val="Yu Mincho"/>
      <family val="1"/>
      <charset val="128"/>
    </font>
    <font>
      <b/>
      <sz val="26"/>
      <color theme="1"/>
      <name val="Yu Mincho"/>
      <family val="1"/>
    </font>
    <font>
      <sz val="11"/>
      <color theme="1"/>
      <name val="Yu Gothic"/>
      <family val="1"/>
      <charset val="128"/>
    </font>
    <font>
      <b/>
      <sz val="16"/>
      <color rgb="FFFF0000"/>
      <name val="Yu Mincho"/>
      <family val="1"/>
    </font>
    <font>
      <b/>
      <sz val="11"/>
      <name val="Yu Mincho"/>
      <family val="1"/>
      <charset val="128"/>
    </font>
    <font>
      <b/>
      <sz val="11"/>
      <color theme="1"/>
      <name val="Yu Mincho"/>
      <family val="1"/>
      <charset val="128"/>
    </font>
    <font>
      <b/>
      <sz val="24"/>
      <color theme="1"/>
      <name val="Yu Mincho"/>
      <family val="1"/>
    </font>
    <font>
      <b/>
      <sz val="20"/>
      <color theme="1"/>
      <name val="Yu Mincho"/>
      <family val="1"/>
    </font>
    <font>
      <b/>
      <sz val="20"/>
      <color theme="1"/>
      <name val="Yu Mincho"/>
      <family val="1"/>
      <charset val="128"/>
    </font>
    <font>
      <b/>
      <sz val="16"/>
      <name val="Yu Mincho"/>
      <family val="1"/>
    </font>
    <font>
      <sz val="6"/>
      <name val="ＭＳ Ｐゴシック"/>
      <family val="3"/>
      <charset val="128"/>
      <scheme val="minor"/>
    </font>
    <font>
      <b/>
      <sz val="18"/>
      <color theme="1"/>
      <name val="Yu Mincho"/>
      <family val="1"/>
    </font>
    <font>
      <b/>
      <sz val="20"/>
      <name val="Yu Mincho"/>
      <family val="1"/>
      <charset val="128"/>
    </font>
    <font>
      <b/>
      <sz val="20"/>
      <name val="Yu Mincho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</borders>
  <cellStyleXfs count="8">
    <xf numFmtId="0" fontId="0" fillId="0" borderId="0">
      <alignment vertical="center"/>
    </xf>
    <xf numFmtId="0" fontId="14" fillId="0" borderId="0"/>
    <xf numFmtId="0" fontId="15" fillId="0" borderId="0">
      <alignment vertical="center"/>
    </xf>
    <xf numFmtId="0" fontId="16" fillId="0" borderId="0"/>
    <xf numFmtId="0" fontId="14" fillId="0" borderId="0"/>
    <xf numFmtId="0" fontId="18" fillId="0" borderId="0"/>
    <xf numFmtId="0" fontId="20" fillId="0" borderId="0">
      <alignment vertical="center"/>
    </xf>
    <xf numFmtId="0" fontId="21" fillId="0" borderId="0"/>
  </cellStyleXfs>
  <cellXfs count="3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177" fontId="7" fillId="0" borderId="8" xfId="4" applyNumberFormat="1" applyFont="1" applyBorder="1" applyAlignment="1">
      <alignment horizontal="center" vertical="center"/>
    </xf>
    <xf numFmtId="178" fontId="7" fillId="0" borderId="0" xfId="4" applyNumberFormat="1" applyFont="1" applyAlignment="1">
      <alignment horizontal="center" vertical="center"/>
    </xf>
    <xf numFmtId="178" fontId="7" fillId="0" borderId="0" xfId="4" applyNumberFormat="1" applyFont="1" applyAlignment="1">
      <alignment vertical="center"/>
    </xf>
    <xf numFmtId="0" fontId="9" fillId="0" borderId="0" xfId="0" applyFont="1">
      <alignment vertical="center"/>
    </xf>
    <xf numFmtId="176" fontId="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4" borderId="4" xfId="4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6" applyFont="1">
      <alignment vertical="center"/>
    </xf>
    <xf numFmtId="0" fontId="1" fillId="0" borderId="0" xfId="6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1" fillId="0" borderId="1" xfId="6" applyFont="1" applyBorder="1">
      <alignment vertical="center"/>
    </xf>
    <xf numFmtId="0" fontId="11" fillId="0" borderId="0" xfId="6" applyFont="1" applyAlignment="1">
      <alignment horizontal="left" vertical="center"/>
    </xf>
    <xf numFmtId="0" fontId="4" fillId="0" borderId="0" xfId="6" applyFont="1" applyAlignment="1"/>
    <xf numFmtId="176" fontId="7" fillId="0" borderId="0" xfId="6" applyNumberFormat="1" applyFont="1" applyAlignment="1">
      <alignment horizontal="right" vertical="center"/>
    </xf>
    <xf numFmtId="0" fontId="3" fillId="0" borderId="0" xfId="6" applyFont="1">
      <alignment vertical="center"/>
    </xf>
    <xf numFmtId="0" fontId="10" fillId="0" borderId="0" xfId="6" applyFont="1">
      <alignment vertical="center"/>
    </xf>
    <xf numFmtId="0" fontId="2" fillId="0" borderId="0" xfId="6" applyFont="1">
      <alignment vertical="center"/>
    </xf>
    <xf numFmtId="0" fontId="7" fillId="0" borderId="0" xfId="6" applyFont="1">
      <alignment vertical="center"/>
    </xf>
    <xf numFmtId="0" fontId="7" fillId="4" borderId="6" xfId="4" applyFont="1" applyFill="1" applyBorder="1" applyAlignment="1">
      <alignment horizontal="center" vertical="center"/>
    </xf>
    <xf numFmtId="0" fontId="19" fillId="2" borderId="4" xfId="4" applyFont="1" applyFill="1" applyBorder="1" applyAlignment="1">
      <alignment horizontal="center" vertical="center"/>
    </xf>
    <xf numFmtId="0" fontId="19" fillId="2" borderId="6" xfId="4" applyFont="1" applyFill="1" applyBorder="1" applyAlignment="1">
      <alignment horizontal="center" vertical="center"/>
    </xf>
    <xf numFmtId="0" fontId="19" fillId="3" borderId="14" xfId="4" applyFont="1" applyFill="1" applyBorder="1" applyAlignment="1">
      <alignment horizontal="center" vertical="center"/>
    </xf>
    <xf numFmtId="0" fontId="19" fillId="3" borderId="13" xfId="4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7" fillId="0" borderId="0" xfId="6" applyFont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7" fillId="5" borderId="4" xfId="4" applyFont="1" applyFill="1" applyBorder="1" applyAlignment="1">
      <alignment horizontal="center" vertical="center"/>
    </xf>
    <xf numFmtId="0" fontId="7" fillId="5" borderId="6" xfId="4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0" fontId="8" fillId="4" borderId="6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177" fontId="7" fillId="6" borderId="8" xfId="4" applyNumberFormat="1" applyFont="1" applyFill="1" applyBorder="1" applyAlignment="1">
      <alignment horizontal="center" vertical="center"/>
    </xf>
    <xf numFmtId="177" fontId="19" fillId="0" borderId="7" xfId="4" applyNumberFormat="1" applyFont="1" applyBorder="1" applyAlignment="1">
      <alignment horizontal="center" vertical="center"/>
    </xf>
    <xf numFmtId="178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horizontal="center" vertical="center"/>
    </xf>
    <xf numFmtId="178" fontId="19" fillId="0" borderId="12" xfId="4" applyNumberFormat="1" applyFont="1" applyBorder="1" applyAlignment="1">
      <alignment horizontal="center" vertical="center"/>
    </xf>
    <xf numFmtId="177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vertical="center"/>
    </xf>
    <xf numFmtId="178" fontId="19" fillId="0" borderId="7" xfId="4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16" xfId="0" applyFont="1" applyBorder="1">
      <alignment vertical="center"/>
    </xf>
    <xf numFmtId="0" fontId="4" fillId="0" borderId="16" xfId="0" applyFont="1" applyBorder="1" applyAlignment="1"/>
    <xf numFmtId="0" fontId="10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79" fontId="22" fillId="0" borderId="0" xfId="0" applyNumberFormat="1" applyFont="1" applyAlignment="1">
      <alignment horizontal="center" vertical="center"/>
    </xf>
    <xf numFmtId="178" fontId="22" fillId="0" borderId="0" xfId="4" applyNumberFormat="1" applyFont="1" applyAlignment="1">
      <alignment horizontal="center" vertical="center"/>
    </xf>
    <xf numFmtId="180" fontId="19" fillId="0" borderId="8" xfId="4" applyNumberFormat="1" applyFont="1" applyBorder="1" applyAlignment="1">
      <alignment horizontal="right" vertical="center"/>
    </xf>
    <xf numFmtId="180" fontId="19" fillId="0" borderId="18" xfId="4" applyNumberFormat="1" applyFont="1" applyBorder="1" applyAlignment="1">
      <alignment horizontal="right" vertical="center"/>
    </xf>
    <xf numFmtId="49" fontId="19" fillId="0" borderId="0" xfId="4" applyNumberFormat="1" applyFont="1" applyAlignment="1">
      <alignment horizontal="left" vertical="center"/>
    </xf>
    <xf numFmtId="49" fontId="19" fillId="0" borderId="12" xfId="4" applyNumberFormat="1" applyFont="1" applyBorder="1" applyAlignment="1">
      <alignment horizontal="left" vertical="center"/>
    </xf>
    <xf numFmtId="0" fontId="19" fillId="0" borderId="7" xfId="4" applyFont="1" applyBorder="1" applyAlignment="1">
      <alignment horizontal="center" vertical="center" shrinkToFit="1"/>
    </xf>
    <xf numFmtId="0" fontId="10" fillId="0" borderId="0" xfId="6" applyFont="1" applyAlignment="1">
      <alignment horizontal="right" vertical="center"/>
    </xf>
    <xf numFmtId="0" fontId="10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177" fontId="7" fillId="6" borderId="5" xfId="4" applyNumberFormat="1" applyFont="1" applyFill="1" applyBorder="1" applyAlignment="1">
      <alignment horizontal="center" vertical="center"/>
    </xf>
    <xf numFmtId="0" fontId="7" fillId="6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3" fillId="0" borderId="0" xfId="6" applyFont="1">
      <alignment vertical="center"/>
    </xf>
    <xf numFmtId="0" fontId="23" fillId="0" borderId="0" xfId="6" applyFont="1" applyAlignment="1">
      <alignment horizontal="center" vertical="center"/>
    </xf>
    <xf numFmtId="0" fontId="4" fillId="0" borderId="0" xfId="6" applyFont="1">
      <alignment vertical="center"/>
    </xf>
    <xf numFmtId="0" fontId="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1" fillId="0" borderId="0" xfId="6" applyFont="1" applyAlignment="1">
      <alignment horizontal="right" vertical="center"/>
    </xf>
    <xf numFmtId="0" fontId="1" fillId="0" borderId="0" xfId="6" applyFont="1" applyAlignment="1">
      <alignment horizontal="left" vertical="center"/>
    </xf>
    <xf numFmtId="0" fontId="1" fillId="0" borderId="16" xfId="6" applyFont="1" applyBorder="1">
      <alignment vertical="center"/>
    </xf>
    <xf numFmtId="0" fontId="4" fillId="0" borderId="16" xfId="6" applyFont="1" applyBorder="1" applyAlignment="1"/>
    <xf numFmtId="0" fontId="10" fillId="0" borderId="16" xfId="6" applyFont="1" applyBorder="1" applyAlignment="1">
      <alignment horizontal="left" vertical="center"/>
    </xf>
    <xf numFmtId="0" fontId="11" fillId="0" borderId="16" xfId="6" applyFont="1" applyBorder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6" fillId="0" borderId="0" xfId="6" applyFont="1">
      <alignment vertical="center"/>
    </xf>
    <xf numFmtId="49" fontId="19" fillId="0" borderId="21" xfId="4" applyNumberFormat="1" applyFont="1" applyBorder="1" applyAlignment="1">
      <alignment horizontal="left" vertical="center"/>
    </xf>
    <xf numFmtId="180" fontId="19" fillId="0" borderId="0" xfId="4" applyNumberFormat="1" applyFont="1" applyAlignment="1">
      <alignment horizontal="right" vertical="center"/>
    </xf>
    <xf numFmtId="0" fontId="19" fillId="0" borderId="0" xfId="6" applyFont="1">
      <alignment vertical="center"/>
    </xf>
    <xf numFmtId="178" fontId="19" fillId="0" borderId="6" xfId="4" applyNumberFormat="1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 shrinkToFit="1"/>
    </xf>
    <xf numFmtId="180" fontId="19" fillId="0" borderId="5" xfId="4" applyNumberFormat="1" applyFont="1" applyBorder="1" applyAlignment="1">
      <alignment horizontal="right" vertical="center"/>
    </xf>
    <xf numFmtId="49" fontId="19" fillId="0" borderId="20" xfId="4" applyNumberFormat="1" applyFont="1" applyBorder="1" applyAlignment="1">
      <alignment horizontal="left" vertical="center"/>
    </xf>
    <xf numFmtId="180" fontId="19" fillId="0" borderId="11" xfId="4" applyNumberFormat="1" applyFont="1" applyBorder="1" applyAlignment="1">
      <alignment horizontal="right" vertical="center"/>
    </xf>
    <xf numFmtId="49" fontId="19" fillId="0" borderId="13" xfId="4" applyNumberFormat="1" applyFont="1" applyBorder="1" applyAlignment="1">
      <alignment horizontal="left" vertical="center"/>
    </xf>
    <xf numFmtId="177" fontId="19" fillId="0" borderId="5" xfId="4" applyNumberFormat="1" applyFont="1" applyBorder="1" applyAlignment="1">
      <alignment horizontal="center" vertical="center"/>
    </xf>
    <xf numFmtId="49" fontId="19" fillId="0" borderId="11" xfId="4" applyNumberFormat="1" applyFont="1" applyBorder="1" applyAlignment="1">
      <alignment horizontal="left" vertical="center"/>
    </xf>
    <xf numFmtId="180" fontId="19" fillId="0" borderId="17" xfId="4" applyNumberFormat="1" applyFont="1" applyBorder="1" applyAlignment="1">
      <alignment horizontal="right" vertical="center"/>
    </xf>
    <xf numFmtId="0" fontId="19" fillId="0" borderId="0" xfId="6" applyFont="1" applyAlignment="1">
      <alignment horizontal="center" vertical="center"/>
    </xf>
    <xf numFmtId="178" fontId="19" fillId="0" borderId="5" xfId="4" applyNumberFormat="1" applyFont="1" applyBorder="1" applyAlignment="1">
      <alignment horizontal="center" vertical="center"/>
    </xf>
    <xf numFmtId="178" fontId="19" fillId="0" borderId="11" xfId="4" applyNumberFormat="1" applyFont="1" applyBorder="1" applyAlignment="1">
      <alignment vertical="center"/>
    </xf>
    <xf numFmtId="178" fontId="19" fillId="0" borderId="6" xfId="4" applyNumberFormat="1" applyFont="1" applyBorder="1" applyAlignment="1">
      <alignment vertical="center"/>
    </xf>
    <xf numFmtId="178" fontId="19" fillId="0" borderId="11" xfId="4" applyNumberFormat="1" applyFont="1" applyBorder="1" applyAlignment="1">
      <alignment horizontal="center" vertical="center"/>
    </xf>
    <xf numFmtId="177" fontId="19" fillId="0" borderId="6" xfId="4" applyNumberFormat="1" applyFont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179" fontId="22" fillId="0" borderId="0" xfId="6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177" fontId="7" fillId="0" borderId="0" xfId="4" applyNumberFormat="1" applyFont="1" applyAlignment="1">
      <alignment horizontal="center" vertical="center"/>
    </xf>
    <xf numFmtId="42" fontId="7" fillId="0" borderId="0" xfId="4" applyNumberFormat="1" applyFont="1" applyAlignment="1">
      <alignment horizontal="center" vertical="center" shrinkToFit="1"/>
    </xf>
    <xf numFmtId="179" fontId="7" fillId="0" borderId="0" xfId="4" applyNumberFormat="1" applyFont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24" fillId="0" borderId="0" xfId="6" applyFont="1">
      <alignment vertical="center"/>
    </xf>
    <xf numFmtId="0" fontId="7" fillId="0" borderId="0" xfId="6" applyFont="1" applyAlignment="1">
      <alignment vertical="center" shrinkToFit="1"/>
    </xf>
    <xf numFmtId="0" fontId="1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6" fillId="0" borderId="0" xfId="6" applyFont="1">
      <alignment vertical="center"/>
    </xf>
    <xf numFmtId="0" fontId="28" fillId="0" borderId="0" xfId="6" applyFont="1" applyAlignment="1">
      <alignment horizontal="center" vertical="center"/>
    </xf>
    <xf numFmtId="0" fontId="5" fillId="0" borderId="16" xfId="0" applyFont="1" applyBorder="1">
      <alignment vertical="center"/>
    </xf>
    <xf numFmtId="178" fontId="19" fillId="0" borderId="7" xfId="4" applyNumberFormat="1" applyFont="1" applyBorder="1" applyAlignment="1">
      <alignment horizontal="center" vertical="center"/>
    </xf>
    <xf numFmtId="178" fontId="19" fillId="6" borderId="7" xfId="4" applyNumberFormat="1" applyFont="1" applyFill="1" applyBorder="1" applyAlignment="1">
      <alignment horizontal="center" vertical="center"/>
    </xf>
    <xf numFmtId="0" fontId="20" fillId="0" borderId="0" xfId="6">
      <alignment vertical="center"/>
    </xf>
    <xf numFmtId="0" fontId="9" fillId="0" borderId="0" xfId="6" applyFont="1">
      <alignment vertical="center"/>
    </xf>
    <xf numFmtId="179" fontId="7" fillId="0" borderId="0" xfId="6" applyNumberFormat="1" applyFont="1" applyAlignment="1">
      <alignment horizontal="center" vertical="center"/>
    </xf>
    <xf numFmtId="180" fontId="7" fillId="6" borderId="12" xfId="4" applyNumberFormat="1" applyFont="1" applyFill="1" applyBorder="1" applyAlignment="1">
      <alignment horizontal="left" vertical="center"/>
    </xf>
    <xf numFmtId="49" fontId="7" fillId="6" borderId="18" xfId="4" applyNumberFormat="1" applyFont="1" applyFill="1" applyBorder="1" applyAlignment="1">
      <alignment horizontal="right" vertical="center"/>
    </xf>
    <xf numFmtId="180" fontId="7" fillId="6" borderId="0" xfId="4" applyNumberFormat="1" applyFont="1" applyFill="1" applyAlignment="1">
      <alignment horizontal="left" vertical="center"/>
    </xf>
    <xf numFmtId="49" fontId="7" fillId="6" borderId="8" xfId="4" applyNumberFormat="1" applyFont="1" applyFill="1" applyBorder="1" applyAlignment="1">
      <alignment horizontal="right" vertical="center"/>
    </xf>
    <xf numFmtId="42" fontId="7" fillId="6" borderId="7" xfId="4" applyNumberFormat="1" applyFont="1" applyFill="1" applyBorder="1" applyAlignment="1">
      <alignment horizontal="center" vertical="center" shrinkToFit="1"/>
    </xf>
    <xf numFmtId="0" fontId="6" fillId="7" borderId="6" xfId="4" applyFont="1" applyFill="1" applyBorder="1" applyAlignment="1">
      <alignment horizontal="center" vertical="center"/>
    </xf>
    <xf numFmtId="0" fontId="1" fillId="7" borderId="6" xfId="4" applyFont="1" applyFill="1" applyBorder="1" applyAlignment="1">
      <alignment horizontal="center" vertical="center"/>
    </xf>
    <xf numFmtId="0" fontId="6" fillId="7" borderId="4" xfId="4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right" vertical="center"/>
    </xf>
    <xf numFmtId="176" fontId="7" fillId="0" borderId="0" xfId="6" applyNumberFormat="1" applyFont="1" applyAlignment="1">
      <alignment horizontal="left" vertical="center"/>
    </xf>
    <xf numFmtId="0" fontId="3" fillId="0" borderId="0" xfId="6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178" fontId="19" fillId="6" borderId="6" xfId="4" applyNumberFormat="1" applyFont="1" applyFill="1" applyBorder="1" applyAlignment="1">
      <alignment horizontal="center" vertical="center"/>
    </xf>
    <xf numFmtId="0" fontId="19" fillId="6" borderId="0" xfId="0" applyFont="1" applyFill="1">
      <alignment vertical="center"/>
    </xf>
    <xf numFmtId="180" fontId="7" fillId="0" borderId="8" xfId="4" applyNumberFormat="1" applyFont="1" applyBorder="1" applyAlignment="1">
      <alignment horizontal="right" vertical="center"/>
    </xf>
    <xf numFmtId="180" fontId="7" fillId="0" borderId="18" xfId="4" applyNumberFormat="1" applyFont="1" applyBorder="1" applyAlignment="1">
      <alignment horizontal="right" vertical="center"/>
    </xf>
    <xf numFmtId="178" fontId="7" fillId="0" borderId="7" xfId="4" quotePrefix="1" applyNumberFormat="1" applyFont="1" applyBorder="1" applyAlignment="1">
      <alignment horizontal="center" vertical="center"/>
    </xf>
    <xf numFmtId="178" fontId="7" fillId="0" borderId="7" xfId="4" applyNumberFormat="1" applyFont="1" applyBorder="1" applyAlignment="1">
      <alignment horizontal="center" vertical="center"/>
    </xf>
    <xf numFmtId="177" fontId="7" fillId="0" borderId="7" xfId="4" applyNumberFormat="1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 shrinkToFit="1"/>
    </xf>
    <xf numFmtId="49" fontId="7" fillId="0" borderId="0" xfId="4" applyNumberFormat="1" applyFont="1" applyAlignment="1">
      <alignment horizontal="left" vertical="center"/>
    </xf>
    <xf numFmtId="49" fontId="7" fillId="0" borderId="12" xfId="4" applyNumberFormat="1" applyFont="1" applyBorder="1" applyAlignment="1">
      <alignment horizontal="left" vertical="center"/>
    </xf>
    <xf numFmtId="178" fontId="7" fillId="0" borderId="7" xfId="0" applyNumberFormat="1" applyFont="1" applyBorder="1" applyAlignment="1">
      <alignment horizontal="center" vertical="center"/>
    </xf>
    <xf numFmtId="177" fontId="7" fillId="0" borderId="5" xfId="4" applyNumberFormat="1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 shrinkToFit="1"/>
    </xf>
    <xf numFmtId="180" fontId="7" fillId="0" borderId="5" xfId="4" applyNumberFormat="1" applyFont="1" applyBorder="1" applyAlignment="1">
      <alignment horizontal="right" vertical="center"/>
    </xf>
    <xf numFmtId="49" fontId="7" fillId="0" borderId="11" xfId="4" applyNumberFormat="1" applyFont="1" applyBorder="1" applyAlignment="1">
      <alignment horizontal="left" vertical="center"/>
    </xf>
    <xf numFmtId="180" fontId="7" fillId="0" borderId="17" xfId="4" applyNumberFormat="1" applyFont="1" applyBorder="1" applyAlignment="1">
      <alignment horizontal="right" vertical="center"/>
    </xf>
    <xf numFmtId="49" fontId="7" fillId="0" borderId="13" xfId="4" applyNumberFormat="1" applyFont="1" applyBorder="1" applyAlignment="1">
      <alignment horizontal="left" vertical="center"/>
    </xf>
    <xf numFmtId="178" fontId="7" fillId="0" borderId="6" xfId="4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80" fontId="7" fillId="0" borderId="0" xfId="4" applyNumberFormat="1" applyFont="1" applyAlignment="1">
      <alignment horizontal="right" vertical="center"/>
    </xf>
    <xf numFmtId="49" fontId="7" fillId="0" borderId="21" xfId="4" applyNumberFormat="1" applyFont="1" applyBorder="1" applyAlignment="1">
      <alignment horizontal="left" vertical="center"/>
    </xf>
    <xf numFmtId="178" fontId="7" fillId="0" borderId="7" xfId="6" applyNumberFormat="1" applyFont="1" applyBorder="1" applyAlignment="1">
      <alignment horizontal="center" vertical="center"/>
    </xf>
    <xf numFmtId="178" fontId="7" fillId="0" borderId="6" xfId="6" applyNumberFormat="1" applyFont="1" applyBorder="1" applyAlignment="1">
      <alignment horizontal="center" vertical="center"/>
    </xf>
    <xf numFmtId="178" fontId="7" fillId="0" borderId="8" xfId="4" applyNumberFormat="1" applyFont="1" applyBorder="1" applyAlignment="1">
      <alignment horizontal="center" vertical="center"/>
    </xf>
    <xf numFmtId="178" fontId="7" fillId="0" borderId="12" xfId="4" applyNumberFormat="1" applyFont="1" applyBorder="1" applyAlignment="1">
      <alignment horizontal="center" vertical="center"/>
    </xf>
    <xf numFmtId="178" fontId="7" fillId="0" borderId="7" xfId="4" applyNumberFormat="1" applyFont="1" applyBorder="1" applyAlignment="1">
      <alignment vertical="center"/>
    </xf>
    <xf numFmtId="177" fontId="7" fillId="0" borderId="6" xfId="4" applyNumberFormat="1" applyFont="1" applyBorder="1" applyAlignment="1">
      <alignment horizontal="center" vertical="center"/>
    </xf>
    <xf numFmtId="49" fontId="7" fillId="0" borderId="20" xfId="4" applyNumberFormat="1" applyFont="1" applyBorder="1" applyAlignment="1">
      <alignment horizontal="left" vertical="center"/>
    </xf>
    <xf numFmtId="180" fontId="7" fillId="0" borderId="11" xfId="4" applyNumberFormat="1" applyFont="1" applyBorder="1" applyAlignment="1">
      <alignment horizontal="right" vertical="center"/>
    </xf>
    <xf numFmtId="178" fontId="7" fillId="0" borderId="5" xfId="4" applyNumberFormat="1" applyFont="1" applyBorder="1" applyAlignment="1">
      <alignment horizontal="center" vertical="center"/>
    </xf>
    <xf numFmtId="178" fontId="7" fillId="0" borderId="11" xfId="4" applyNumberFormat="1" applyFont="1" applyBorder="1" applyAlignment="1">
      <alignment vertical="center"/>
    </xf>
    <xf numFmtId="178" fontId="7" fillId="0" borderId="6" xfId="4" applyNumberFormat="1" applyFont="1" applyBorder="1" applyAlignment="1">
      <alignment vertical="center"/>
    </xf>
    <xf numFmtId="178" fontId="7" fillId="0" borderId="11" xfId="4" applyNumberFormat="1" applyFont="1" applyBorder="1" applyAlignment="1">
      <alignment horizontal="center" vertical="center"/>
    </xf>
    <xf numFmtId="181" fontId="7" fillId="0" borderId="8" xfId="4" applyNumberFormat="1" applyFont="1" applyBorder="1" applyAlignment="1">
      <alignment vertical="center"/>
    </xf>
    <xf numFmtId="181" fontId="7" fillId="0" borderId="0" xfId="4" applyNumberFormat="1" applyFont="1" applyAlignment="1">
      <alignment vertical="center"/>
    </xf>
    <xf numFmtId="181" fontId="7" fillId="0" borderId="5" xfId="4" applyNumberFormat="1" applyFont="1" applyBorder="1" applyAlignment="1">
      <alignment vertical="center"/>
    </xf>
    <xf numFmtId="181" fontId="7" fillId="0" borderId="11" xfId="4" applyNumberFormat="1" applyFont="1" applyBorder="1" applyAlignment="1">
      <alignment vertical="center"/>
    </xf>
    <xf numFmtId="178" fontId="7" fillId="0" borderId="13" xfId="4" applyNumberFormat="1" applyFont="1" applyBorder="1" applyAlignment="1">
      <alignment horizontal="center" vertical="center"/>
    </xf>
    <xf numFmtId="181" fontId="7" fillId="0" borderId="17" xfId="4" applyNumberFormat="1" applyFont="1" applyBorder="1" applyAlignment="1">
      <alignment vertical="center"/>
    </xf>
    <xf numFmtId="176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9" fillId="6" borderId="4" xfId="4" applyFont="1" applyFill="1" applyBorder="1" applyAlignment="1">
      <alignment horizontal="center" vertical="center" shrinkToFit="1"/>
    </xf>
    <xf numFmtId="180" fontId="7" fillId="6" borderId="3" xfId="4" applyNumberFormat="1" applyFont="1" applyFill="1" applyBorder="1" applyAlignment="1">
      <alignment horizontal="right" vertical="center"/>
    </xf>
    <xf numFmtId="49" fontId="7" fillId="6" borderId="9" xfId="4" applyNumberFormat="1" applyFont="1" applyFill="1" applyBorder="1" applyAlignment="1">
      <alignment horizontal="left" vertical="center"/>
    </xf>
    <xf numFmtId="180" fontId="7" fillId="6" borderId="19" xfId="4" applyNumberFormat="1" applyFont="1" applyFill="1" applyBorder="1" applyAlignment="1">
      <alignment horizontal="right" vertical="center"/>
    </xf>
    <xf numFmtId="49" fontId="7" fillId="6" borderId="14" xfId="4" applyNumberFormat="1" applyFont="1" applyFill="1" applyBorder="1" applyAlignment="1">
      <alignment horizontal="left" vertical="center"/>
    </xf>
    <xf numFmtId="178" fontId="19" fillId="6" borderId="4" xfId="4" applyNumberFormat="1" applyFont="1" applyFill="1" applyBorder="1" applyAlignment="1">
      <alignment horizontal="center" vertical="center"/>
    </xf>
    <xf numFmtId="177" fontId="19" fillId="6" borderId="8" xfId="4" applyNumberFormat="1" applyFont="1" applyFill="1" applyBorder="1" applyAlignment="1">
      <alignment horizontal="center" vertical="center"/>
    </xf>
    <xf numFmtId="0" fontId="7" fillId="6" borderId="7" xfId="4" applyFont="1" applyFill="1" applyBorder="1" applyAlignment="1">
      <alignment horizontal="center" vertical="center" shrinkToFit="1"/>
    </xf>
    <xf numFmtId="180" fontId="7" fillId="6" borderId="8" xfId="4" applyNumberFormat="1" applyFont="1" applyFill="1" applyBorder="1" applyAlignment="1">
      <alignment horizontal="right" vertical="center"/>
    </xf>
    <xf numFmtId="49" fontId="7" fillId="6" borderId="0" xfId="4" applyNumberFormat="1" applyFont="1" applyFill="1" applyAlignment="1">
      <alignment horizontal="left" vertical="center"/>
    </xf>
    <xf numFmtId="180" fontId="7" fillId="6" borderId="18" xfId="4" applyNumberFormat="1" applyFont="1" applyFill="1" applyBorder="1" applyAlignment="1">
      <alignment horizontal="right" vertical="center"/>
    </xf>
    <xf numFmtId="49" fontId="7" fillId="6" borderId="12" xfId="4" applyNumberFormat="1" applyFont="1" applyFill="1" applyBorder="1" applyAlignment="1">
      <alignment horizontal="left" vertical="center"/>
    </xf>
    <xf numFmtId="177" fontId="19" fillId="6" borderId="7" xfId="4" applyNumberFormat="1" applyFont="1" applyFill="1" applyBorder="1" applyAlignment="1">
      <alignment horizontal="center" vertical="center"/>
    </xf>
    <xf numFmtId="0" fontId="7" fillId="6" borderId="4" xfId="4" applyFont="1" applyFill="1" applyBorder="1" applyAlignment="1">
      <alignment horizontal="center" vertical="center" shrinkToFit="1"/>
    </xf>
    <xf numFmtId="178" fontId="7" fillId="6" borderId="4" xfId="4" applyNumberFormat="1" applyFont="1" applyFill="1" applyBorder="1" applyAlignment="1">
      <alignment horizontal="center" vertical="center"/>
    </xf>
    <xf numFmtId="178" fontId="7" fillId="6" borderId="7" xfId="4" quotePrefix="1" applyNumberFormat="1" applyFont="1" applyFill="1" applyBorder="1" applyAlignment="1">
      <alignment horizontal="center" vertical="center"/>
    </xf>
    <xf numFmtId="178" fontId="7" fillId="6" borderId="7" xfId="4" applyNumberFormat="1" applyFont="1" applyFill="1" applyBorder="1" applyAlignment="1">
      <alignment horizontal="center" vertical="center"/>
    </xf>
    <xf numFmtId="177" fontId="7" fillId="6" borderId="7" xfId="4" applyNumberFormat="1" applyFont="1" applyFill="1" applyBorder="1" applyAlignment="1">
      <alignment horizontal="center" vertical="center"/>
    </xf>
    <xf numFmtId="177" fontId="19" fillId="6" borderId="4" xfId="4" applyNumberFormat="1" applyFont="1" applyFill="1" applyBorder="1" applyAlignment="1">
      <alignment horizontal="center" vertical="center"/>
    </xf>
    <xf numFmtId="180" fontId="19" fillId="6" borderId="8" xfId="4" applyNumberFormat="1" applyFont="1" applyFill="1" applyBorder="1" applyAlignment="1">
      <alignment horizontal="right" vertical="center"/>
    </xf>
    <xf numFmtId="49" fontId="19" fillId="6" borderId="0" xfId="4" applyNumberFormat="1" applyFont="1" applyFill="1" applyAlignment="1">
      <alignment horizontal="left" vertical="center"/>
    </xf>
    <xf numFmtId="180" fontId="19" fillId="6" borderId="18" xfId="4" applyNumberFormat="1" applyFont="1" applyFill="1" applyBorder="1" applyAlignment="1">
      <alignment horizontal="right" vertical="center"/>
    </xf>
    <xf numFmtId="49" fontId="19" fillId="6" borderId="12" xfId="4" applyNumberFormat="1" applyFont="1" applyFill="1" applyBorder="1" applyAlignment="1">
      <alignment horizontal="left" vertical="center"/>
    </xf>
    <xf numFmtId="178" fontId="19" fillId="6" borderId="3" xfId="4" applyNumberFormat="1" applyFont="1" applyFill="1" applyBorder="1" applyAlignment="1">
      <alignment horizontal="center" vertical="center"/>
    </xf>
    <xf numFmtId="178" fontId="19" fillId="6" borderId="9" xfId="4" applyNumberFormat="1" applyFont="1" applyFill="1" applyBorder="1" applyAlignment="1">
      <alignment horizontal="center" vertical="center"/>
    </xf>
    <xf numFmtId="178" fontId="19" fillId="6" borderId="14" xfId="4" applyNumberFormat="1" applyFont="1" applyFill="1" applyBorder="1" applyAlignment="1">
      <alignment horizontal="center" vertical="center"/>
    </xf>
    <xf numFmtId="0" fontId="19" fillId="6" borderId="7" xfId="4" applyFont="1" applyFill="1" applyBorder="1" applyAlignment="1">
      <alignment horizontal="center" vertical="center" shrinkToFit="1"/>
    </xf>
    <xf numFmtId="178" fontId="19" fillId="6" borderId="8" xfId="4" applyNumberFormat="1" applyFont="1" applyFill="1" applyBorder="1" applyAlignment="1">
      <alignment horizontal="center" vertical="center"/>
    </xf>
    <xf numFmtId="178" fontId="19" fillId="6" borderId="0" xfId="4" applyNumberFormat="1" applyFont="1" applyFill="1" applyAlignment="1">
      <alignment horizontal="center" vertical="center"/>
    </xf>
    <xf numFmtId="178" fontId="19" fillId="6" borderId="0" xfId="4" applyNumberFormat="1" applyFont="1" applyFill="1" applyAlignment="1">
      <alignment vertical="center"/>
    </xf>
    <xf numFmtId="178" fontId="19" fillId="6" borderId="7" xfId="4" applyNumberFormat="1" applyFont="1" applyFill="1" applyBorder="1" applyAlignment="1">
      <alignment vertical="center"/>
    </xf>
    <xf numFmtId="178" fontId="19" fillId="6" borderId="12" xfId="4" applyNumberFormat="1" applyFont="1" applyFill="1" applyBorder="1" applyAlignment="1">
      <alignment horizontal="center" vertical="center"/>
    </xf>
    <xf numFmtId="49" fontId="19" fillId="6" borderId="21" xfId="4" applyNumberFormat="1" applyFont="1" applyFill="1" applyBorder="1" applyAlignment="1">
      <alignment horizontal="left" vertical="center"/>
    </xf>
    <xf numFmtId="180" fontId="7" fillId="6" borderId="0" xfId="4" applyNumberFormat="1" applyFont="1" applyFill="1" applyAlignment="1">
      <alignment horizontal="right" vertical="center"/>
    </xf>
    <xf numFmtId="49" fontId="7" fillId="6" borderId="21" xfId="4" applyNumberFormat="1" applyFont="1" applyFill="1" applyBorder="1" applyAlignment="1">
      <alignment horizontal="left" vertical="center"/>
    </xf>
    <xf numFmtId="180" fontId="19" fillId="6" borderId="0" xfId="4" applyNumberFormat="1" applyFont="1" applyFill="1" applyAlignment="1">
      <alignment horizontal="right" vertical="center"/>
    </xf>
    <xf numFmtId="177" fontId="7" fillId="6" borderId="4" xfId="4" applyNumberFormat="1" applyFont="1" applyFill="1" applyBorder="1" applyAlignment="1">
      <alignment horizontal="center" vertical="center"/>
    </xf>
    <xf numFmtId="178" fontId="7" fillId="6" borderId="3" xfId="4" applyNumberFormat="1" applyFont="1" applyFill="1" applyBorder="1" applyAlignment="1">
      <alignment horizontal="center" vertical="center"/>
    </xf>
    <xf numFmtId="178" fontId="7" fillId="6" borderId="9" xfId="4" applyNumberFormat="1" applyFont="1" applyFill="1" applyBorder="1" applyAlignment="1">
      <alignment horizontal="center" vertical="center"/>
    </xf>
    <xf numFmtId="178" fontId="7" fillId="6" borderId="14" xfId="4" applyNumberFormat="1" applyFont="1" applyFill="1" applyBorder="1" applyAlignment="1">
      <alignment horizontal="center" vertical="center"/>
    </xf>
    <xf numFmtId="178" fontId="7" fillId="6" borderId="8" xfId="4" applyNumberFormat="1" applyFont="1" applyFill="1" applyBorder="1" applyAlignment="1">
      <alignment horizontal="center" vertical="center"/>
    </xf>
    <xf numFmtId="178" fontId="7" fillId="6" borderId="0" xfId="4" applyNumberFormat="1" applyFont="1" applyFill="1" applyAlignment="1">
      <alignment horizontal="center" vertical="center"/>
    </xf>
    <xf numFmtId="178" fontId="7" fillId="6" borderId="0" xfId="4" applyNumberFormat="1" applyFont="1" applyFill="1" applyAlignment="1">
      <alignment vertical="center"/>
    </xf>
    <xf numFmtId="178" fontId="7" fillId="6" borderId="7" xfId="4" applyNumberFormat="1" applyFont="1" applyFill="1" applyBorder="1" applyAlignment="1">
      <alignment vertical="center"/>
    </xf>
    <xf numFmtId="178" fontId="7" fillId="6" borderId="12" xfId="4" applyNumberFormat="1" applyFont="1" applyFill="1" applyBorder="1" applyAlignment="1">
      <alignment horizontal="center" vertical="center"/>
    </xf>
    <xf numFmtId="181" fontId="7" fillId="6" borderId="8" xfId="4" applyNumberFormat="1" applyFont="1" applyFill="1" applyBorder="1" applyAlignment="1">
      <alignment vertical="center"/>
    </xf>
    <xf numFmtId="181" fontId="7" fillId="6" borderId="0" xfId="4" applyNumberFormat="1" applyFont="1" applyFill="1" applyAlignment="1">
      <alignment vertical="center"/>
    </xf>
    <xf numFmtId="181" fontId="19" fillId="6" borderId="3" xfId="4" applyNumberFormat="1" applyFont="1" applyFill="1" applyBorder="1" applyAlignment="1">
      <alignment vertical="center"/>
    </xf>
    <xf numFmtId="181" fontId="7" fillId="6" borderId="9" xfId="4" applyNumberFormat="1" applyFont="1" applyFill="1" applyBorder="1" applyAlignment="1">
      <alignment vertical="center"/>
    </xf>
    <xf numFmtId="0" fontId="7" fillId="6" borderId="6" xfId="4" applyFont="1" applyFill="1" applyBorder="1" applyAlignment="1">
      <alignment horizontal="center" vertical="center" shrinkToFit="1"/>
    </xf>
    <xf numFmtId="180" fontId="7" fillId="6" borderId="5" xfId="4" applyNumberFormat="1" applyFont="1" applyFill="1" applyBorder="1" applyAlignment="1">
      <alignment horizontal="right" vertical="center"/>
    </xf>
    <xf numFmtId="49" fontId="7" fillId="6" borderId="11" xfId="4" applyNumberFormat="1" applyFont="1" applyFill="1" applyBorder="1" applyAlignment="1">
      <alignment horizontal="left" vertical="center"/>
    </xf>
    <xf numFmtId="180" fontId="7" fillId="6" borderId="17" xfId="4" applyNumberFormat="1" applyFont="1" applyFill="1" applyBorder="1" applyAlignment="1">
      <alignment horizontal="right" vertical="center"/>
    </xf>
    <xf numFmtId="49" fontId="7" fillId="6" borderId="13" xfId="4" applyNumberFormat="1" applyFont="1" applyFill="1" applyBorder="1" applyAlignment="1">
      <alignment horizontal="left" vertical="center"/>
    </xf>
    <xf numFmtId="178" fontId="7" fillId="6" borderId="6" xfId="4" applyNumberFormat="1" applyFont="1" applyFill="1" applyBorder="1" applyAlignment="1">
      <alignment horizontal="center" vertical="center"/>
    </xf>
    <xf numFmtId="177" fontId="19" fillId="6" borderId="6" xfId="4" applyNumberFormat="1" applyFont="1" applyFill="1" applyBorder="1" applyAlignment="1">
      <alignment horizontal="center" vertical="center"/>
    </xf>
    <xf numFmtId="0" fontId="19" fillId="6" borderId="6" xfId="4" applyFont="1" applyFill="1" applyBorder="1" applyAlignment="1">
      <alignment horizontal="center" vertical="center" shrinkToFit="1"/>
    </xf>
    <xf numFmtId="180" fontId="19" fillId="6" borderId="5" xfId="4" applyNumberFormat="1" applyFont="1" applyFill="1" applyBorder="1" applyAlignment="1">
      <alignment horizontal="right" vertical="center"/>
    </xf>
    <xf numFmtId="49" fontId="19" fillId="6" borderId="11" xfId="4" applyNumberFormat="1" applyFont="1" applyFill="1" applyBorder="1" applyAlignment="1">
      <alignment horizontal="left" vertical="center"/>
    </xf>
    <xf numFmtId="180" fontId="19" fillId="6" borderId="17" xfId="4" applyNumberFormat="1" applyFont="1" applyFill="1" applyBorder="1" applyAlignment="1">
      <alignment horizontal="right" vertical="center"/>
    </xf>
    <xf numFmtId="49" fontId="19" fillId="6" borderId="13" xfId="4" applyNumberFormat="1" applyFont="1" applyFill="1" applyBorder="1" applyAlignment="1">
      <alignment horizontal="left" vertical="center"/>
    </xf>
    <xf numFmtId="178" fontId="19" fillId="6" borderId="5" xfId="4" applyNumberFormat="1" applyFont="1" applyFill="1" applyBorder="1" applyAlignment="1">
      <alignment horizontal="center" vertical="center"/>
    </xf>
    <xf numFmtId="178" fontId="19" fillId="6" borderId="11" xfId="4" applyNumberFormat="1" applyFont="1" applyFill="1" applyBorder="1" applyAlignment="1">
      <alignment vertical="center"/>
    </xf>
    <xf numFmtId="178" fontId="19" fillId="6" borderId="6" xfId="4" applyNumberFormat="1" applyFont="1" applyFill="1" applyBorder="1" applyAlignment="1">
      <alignment vertical="center"/>
    </xf>
    <xf numFmtId="178" fontId="19" fillId="6" borderId="11" xfId="4" applyNumberFormat="1" applyFont="1" applyFill="1" applyBorder="1" applyAlignment="1">
      <alignment horizontal="center" vertical="center"/>
    </xf>
    <xf numFmtId="178" fontId="19" fillId="6" borderId="13" xfId="4" applyNumberFormat="1" applyFont="1" applyFill="1" applyBorder="1" applyAlignment="1">
      <alignment horizontal="center" vertical="center"/>
    </xf>
    <xf numFmtId="177" fontId="7" fillId="6" borderId="3" xfId="4" applyNumberFormat="1" applyFont="1" applyFill="1" applyBorder="1" applyAlignment="1">
      <alignment horizontal="center" vertical="center"/>
    </xf>
    <xf numFmtId="177" fontId="7" fillId="6" borderId="6" xfId="4" applyNumberFormat="1" applyFont="1" applyFill="1" applyBorder="1" applyAlignment="1">
      <alignment horizontal="center" vertical="center"/>
    </xf>
    <xf numFmtId="49" fontId="7" fillId="0" borderId="8" xfId="4" applyNumberFormat="1" applyFont="1" applyBorder="1" applyAlignment="1">
      <alignment horizontal="right" vertical="center"/>
    </xf>
    <xf numFmtId="49" fontId="7" fillId="0" borderId="18" xfId="4" applyNumberFormat="1" applyFont="1" applyBorder="1" applyAlignment="1">
      <alignment horizontal="right" vertical="center"/>
    </xf>
    <xf numFmtId="42" fontId="7" fillId="0" borderId="7" xfId="4" applyNumberFormat="1" applyFont="1" applyBorder="1" applyAlignment="1">
      <alignment horizontal="center" vertical="center" shrinkToFit="1"/>
    </xf>
    <xf numFmtId="180" fontId="7" fillId="0" borderId="0" xfId="4" applyNumberFormat="1" applyFont="1" applyAlignment="1">
      <alignment horizontal="left" vertical="center"/>
    </xf>
    <xf numFmtId="180" fontId="7" fillId="0" borderId="12" xfId="4" applyNumberFormat="1" applyFont="1" applyBorder="1" applyAlignment="1">
      <alignment horizontal="left" vertical="center"/>
    </xf>
    <xf numFmtId="42" fontId="7" fillId="0" borderId="6" xfId="4" applyNumberFormat="1" applyFont="1" applyBorder="1" applyAlignment="1">
      <alignment horizontal="center" vertical="center" shrinkToFit="1"/>
    </xf>
    <xf numFmtId="49" fontId="7" fillId="0" borderId="5" xfId="4" applyNumberFormat="1" applyFont="1" applyBorder="1" applyAlignment="1">
      <alignment horizontal="right" vertical="center"/>
    </xf>
    <xf numFmtId="180" fontId="7" fillId="0" borderId="11" xfId="4" applyNumberFormat="1" applyFont="1" applyBorder="1" applyAlignment="1">
      <alignment horizontal="left" vertical="center"/>
    </xf>
    <xf numFmtId="49" fontId="7" fillId="0" borderId="17" xfId="4" applyNumberFormat="1" applyFont="1" applyBorder="1" applyAlignment="1">
      <alignment horizontal="right" vertical="center"/>
    </xf>
    <xf numFmtId="180" fontId="7" fillId="0" borderId="13" xfId="4" applyNumberFormat="1" applyFont="1" applyBorder="1" applyAlignment="1">
      <alignment horizontal="left" vertical="center"/>
    </xf>
    <xf numFmtId="42" fontId="7" fillId="6" borderId="4" xfId="4" applyNumberFormat="1" applyFont="1" applyFill="1" applyBorder="1" applyAlignment="1">
      <alignment horizontal="center" vertical="center" shrinkToFit="1"/>
    </xf>
    <xf numFmtId="180" fontId="7" fillId="6" borderId="9" xfId="4" applyNumberFormat="1" applyFont="1" applyFill="1" applyBorder="1" applyAlignment="1">
      <alignment horizontal="left" vertical="center"/>
    </xf>
    <xf numFmtId="180" fontId="7" fillId="6" borderId="14" xfId="4" applyNumberFormat="1" applyFont="1" applyFill="1" applyBorder="1" applyAlignment="1">
      <alignment horizontal="left" vertical="center"/>
    </xf>
    <xf numFmtId="178" fontId="19" fillId="6" borderId="4" xfId="4" applyNumberFormat="1" applyFont="1" applyFill="1" applyBorder="1" applyAlignment="1">
      <alignment vertical="center"/>
    </xf>
    <xf numFmtId="49" fontId="7" fillId="6" borderId="20" xfId="4" applyNumberFormat="1" applyFont="1" applyFill="1" applyBorder="1" applyAlignment="1">
      <alignment horizontal="left" vertical="center"/>
    </xf>
    <xf numFmtId="180" fontId="7" fillId="6" borderId="11" xfId="4" applyNumberFormat="1" applyFont="1" applyFill="1" applyBorder="1" applyAlignment="1">
      <alignment horizontal="right" vertical="center"/>
    </xf>
    <xf numFmtId="49" fontId="19" fillId="6" borderId="20" xfId="4" applyNumberFormat="1" applyFont="1" applyFill="1" applyBorder="1" applyAlignment="1">
      <alignment horizontal="left" vertical="center"/>
    </xf>
    <xf numFmtId="180" fontId="19" fillId="6" borderId="11" xfId="4" applyNumberFormat="1" applyFont="1" applyFill="1" applyBorder="1" applyAlignment="1">
      <alignment horizontal="right" vertical="center"/>
    </xf>
    <xf numFmtId="178" fontId="7" fillId="6" borderId="5" xfId="4" applyNumberFormat="1" applyFont="1" applyFill="1" applyBorder="1" applyAlignment="1">
      <alignment horizontal="center" vertical="center"/>
    </xf>
    <xf numFmtId="178" fontId="7" fillId="6" borderId="11" xfId="4" applyNumberFormat="1" applyFont="1" applyFill="1" applyBorder="1" applyAlignment="1">
      <alignment vertical="center"/>
    </xf>
    <xf numFmtId="178" fontId="7" fillId="6" borderId="6" xfId="4" applyNumberFormat="1" applyFont="1" applyFill="1" applyBorder="1" applyAlignment="1">
      <alignment vertical="center"/>
    </xf>
    <xf numFmtId="178" fontId="7" fillId="6" borderId="11" xfId="4" applyNumberFormat="1" applyFont="1" applyFill="1" applyBorder="1" applyAlignment="1">
      <alignment horizontal="center" vertical="center"/>
    </xf>
    <xf numFmtId="178" fontId="7" fillId="6" borderId="13" xfId="4" applyNumberFormat="1" applyFont="1" applyFill="1" applyBorder="1" applyAlignment="1">
      <alignment horizontal="center" vertical="center"/>
    </xf>
    <xf numFmtId="181" fontId="7" fillId="6" borderId="5" xfId="4" applyNumberFormat="1" applyFont="1" applyFill="1" applyBorder="1" applyAlignment="1">
      <alignment vertical="center"/>
    </xf>
    <xf numFmtId="181" fontId="7" fillId="6" borderId="11" xfId="4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/>
    </xf>
    <xf numFmtId="0" fontId="19" fillId="2" borderId="3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4" borderId="3" xfId="4" applyFont="1" applyFill="1" applyBorder="1" applyAlignment="1">
      <alignment horizontal="center" vertical="center"/>
    </xf>
    <xf numFmtId="0" fontId="7" fillId="4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4" xfId="4" applyFont="1" applyFill="1" applyBorder="1" applyAlignment="1">
      <alignment horizontal="center" vertical="center"/>
    </xf>
    <xf numFmtId="0" fontId="19" fillId="2" borderId="11" xfId="4" applyFont="1" applyFill="1" applyBorder="1" applyAlignment="1">
      <alignment horizontal="center" vertical="center"/>
    </xf>
    <xf numFmtId="0" fontId="19" fillId="2" borderId="17" xfId="4" applyFont="1" applyFill="1" applyBorder="1" applyAlignment="1">
      <alignment horizontal="center" vertical="center"/>
    </xf>
    <xf numFmtId="0" fontId="19" fillId="2" borderId="1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14" xfId="4" applyFont="1" applyFill="1" applyBorder="1" applyAlignment="1">
      <alignment horizontal="center" vertical="center"/>
    </xf>
    <xf numFmtId="0" fontId="7" fillId="3" borderId="17" xfId="4" applyFont="1" applyFill="1" applyBorder="1" applyAlignment="1">
      <alignment horizontal="center" vertical="center"/>
    </xf>
    <xf numFmtId="0" fontId="7" fillId="3" borderId="13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4" borderId="9" xfId="4" applyFont="1" applyFill="1" applyBorder="1" applyAlignment="1">
      <alignment horizontal="center" vertical="center"/>
    </xf>
    <xf numFmtId="0" fontId="7" fillId="4" borderId="14" xfId="4" applyFont="1" applyFill="1" applyBorder="1" applyAlignment="1">
      <alignment horizontal="center" vertical="center"/>
    </xf>
    <xf numFmtId="0" fontId="7" fillId="4" borderId="17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1" xfId="4" applyFont="1" applyFill="1" applyBorder="1" applyAlignment="1">
      <alignment horizontal="center" vertical="center"/>
    </xf>
    <xf numFmtId="0" fontId="19" fillId="2" borderId="2" xfId="4" applyFont="1" applyFill="1" applyBorder="1" applyAlignment="1">
      <alignment horizontal="center" vertical="center"/>
    </xf>
    <xf numFmtId="0" fontId="19" fillId="3" borderId="2" xfId="4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" fillId="7" borderId="2" xfId="4" applyFont="1" applyFill="1" applyBorder="1" applyAlignment="1">
      <alignment horizontal="center" vertical="center"/>
    </xf>
    <xf numFmtId="0" fontId="1" fillId="7" borderId="3" xfId="4" applyFont="1" applyFill="1" applyBorder="1" applyAlignment="1">
      <alignment horizontal="center" vertical="center"/>
    </xf>
    <xf numFmtId="0" fontId="1" fillId="7" borderId="5" xfId="4" applyFont="1" applyFill="1" applyBorder="1" applyAlignment="1">
      <alignment horizontal="center" vertical="center"/>
    </xf>
    <xf numFmtId="0" fontId="29" fillId="0" borderId="0" xfId="6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1" fillId="7" borderId="9" xfId="4" applyFont="1" applyFill="1" applyBorder="1" applyAlignment="1">
      <alignment horizontal="center" vertical="center"/>
    </xf>
    <xf numFmtId="0" fontId="1" fillId="7" borderId="14" xfId="4" applyFont="1" applyFill="1" applyBorder="1" applyAlignment="1">
      <alignment horizontal="center" vertical="center"/>
    </xf>
    <xf numFmtId="0" fontId="1" fillId="7" borderId="17" xfId="4" applyFont="1" applyFill="1" applyBorder="1" applyAlignment="1">
      <alignment horizontal="center" vertical="center"/>
    </xf>
    <xf numFmtId="0" fontId="1" fillId="7" borderId="13" xfId="4" applyFont="1" applyFill="1" applyBorder="1" applyAlignment="1">
      <alignment horizontal="center" vertical="center"/>
    </xf>
    <xf numFmtId="0" fontId="1" fillId="7" borderId="11" xfId="4" applyFont="1" applyFill="1" applyBorder="1" applyAlignment="1">
      <alignment horizontal="center" vertical="center"/>
    </xf>
    <xf numFmtId="0" fontId="28" fillId="0" borderId="0" xfId="6" applyFont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19" fillId="2" borderId="20" xfId="4" applyFont="1" applyFill="1" applyBorder="1" applyAlignment="1">
      <alignment horizontal="center" vertical="center"/>
    </xf>
    <xf numFmtId="0" fontId="7" fillId="3" borderId="20" xfId="4" applyFont="1" applyFill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  <xf numFmtId="177" fontId="9" fillId="8" borderId="7" xfId="4" applyNumberFormat="1" applyFont="1" applyFill="1" applyBorder="1" applyAlignment="1">
      <alignment horizontal="center" vertical="center"/>
    </xf>
    <xf numFmtId="0" fontId="9" fillId="8" borderId="7" xfId="4" applyFont="1" applyFill="1" applyBorder="1" applyAlignment="1">
      <alignment horizontal="center" vertical="center" shrinkToFit="1"/>
    </xf>
    <xf numFmtId="180" fontId="22" fillId="8" borderId="8" xfId="4" applyNumberFormat="1" applyFont="1" applyFill="1" applyBorder="1" applyAlignment="1">
      <alignment horizontal="right" vertical="center"/>
    </xf>
    <xf numFmtId="49" fontId="22" fillId="8" borderId="0" xfId="4" applyNumberFormat="1" applyFont="1" applyFill="1" applyAlignment="1">
      <alignment horizontal="left" vertical="center"/>
    </xf>
    <xf numFmtId="180" fontId="22" fillId="8" borderId="18" xfId="4" applyNumberFormat="1" applyFont="1" applyFill="1" applyBorder="1" applyAlignment="1">
      <alignment horizontal="right" vertical="center"/>
    </xf>
    <xf numFmtId="49" fontId="22" fillId="8" borderId="12" xfId="4" applyNumberFormat="1" applyFont="1" applyFill="1" applyBorder="1" applyAlignment="1">
      <alignment horizontal="left" vertical="center"/>
    </xf>
    <xf numFmtId="178" fontId="22" fillId="8" borderId="7" xfId="4" applyNumberFormat="1" applyFont="1" applyFill="1" applyBorder="1" applyAlignment="1">
      <alignment horizontal="center" vertical="center"/>
    </xf>
    <xf numFmtId="180" fontId="9" fillId="8" borderId="8" xfId="4" applyNumberFormat="1" applyFont="1" applyFill="1" applyBorder="1" applyAlignment="1">
      <alignment horizontal="right" vertical="center"/>
    </xf>
    <xf numFmtId="49" fontId="9" fillId="8" borderId="21" xfId="4" applyNumberFormat="1" applyFont="1" applyFill="1" applyBorder="1" applyAlignment="1">
      <alignment horizontal="left" vertical="center"/>
    </xf>
    <xf numFmtId="180" fontId="22" fillId="8" borderId="0" xfId="4" applyNumberFormat="1" applyFont="1" applyFill="1" applyAlignment="1">
      <alignment horizontal="right" vertical="center"/>
    </xf>
    <xf numFmtId="181" fontId="9" fillId="8" borderId="8" xfId="4" applyNumberFormat="1" applyFont="1" applyFill="1" applyBorder="1" applyAlignment="1">
      <alignment vertical="center"/>
    </xf>
    <xf numFmtId="181" fontId="22" fillId="8" borderId="0" xfId="4" applyNumberFormat="1" applyFont="1" applyFill="1" applyAlignment="1">
      <alignment vertical="center"/>
    </xf>
  </cellXfs>
  <cellStyles count="8">
    <cellStyle name="標準" xfId="0" builtinId="0"/>
    <cellStyle name="標準 2" xfId="2" xr:uid="{00000000-0005-0000-0000-000001000000}"/>
    <cellStyle name="標準 3" xfId="1" xr:uid="{00000000-0005-0000-0000-000002000000}"/>
    <cellStyle name="標準 3 2" xfId="5" xr:uid="{00000000-0005-0000-0000-000003000000}"/>
    <cellStyle name="標準 4" xfId="3" xr:uid="{00000000-0005-0000-0000-000004000000}"/>
    <cellStyle name="標準 5" xfId="6" xr:uid="{00000000-0005-0000-0000-000005000000}"/>
    <cellStyle name="標準 6" xfId="7" xr:uid="{00000000-0005-0000-0000-000006000000}"/>
    <cellStyle name="標準_longskd(No.303)" xfId="4" xr:uid="{00000000-0005-0000-0000-000007000000}"/>
  </cellStyles>
  <dxfs count="0"/>
  <tableStyles count="0" defaultTableStyle="TableStyleMedium2" defaultPivotStyle="PivotStyleLight16"/>
  <colors>
    <mruColors>
      <color rgb="FF3333FF"/>
      <color rgb="FFCCFFCC"/>
      <color rgb="FFCCFFFF"/>
      <color rgb="FFFFCCFF"/>
      <color rgb="FFBDD7EE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326118</xdr:colOff>
      <xdr:row>4</xdr:row>
      <xdr:rowOff>12700</xdr:rowOff>
    </xdr:to>
    <xdr:sp macro="" textlink="">
      <xdr:nvSpPr>
        <xdr:cNvPr id="1025" name="Object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200025"/>
          <a:ext cx="1016000" cy="612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3" name="Oval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4" name="Oval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5" name="Oval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6" name="Oval 4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7" name="Oval 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8" name="Oval 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9" name="Oval 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0" name="Oval 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1" name="Oval 1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2" name="Oval 1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3" name="Oval 1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4" name="Oval 1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5" name="Oval 1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6" name="Oval 1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7" name="Oval 1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8" name="Oval 1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9" name="Oval 1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0" name="Oval 1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1" name="Oval 2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2" name="Oval 2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3" name="Oval 2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4" name="Oval 2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5" name="Oval 2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6" name="Oval 2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7" name="Oval 27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8" name="Oval 2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9" name="Oval 29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0" name="Oval 3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1" name="Oval 3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2" name="Oval 3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3" name="Oval 3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4" name="Oval 3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5" name="Oval 37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6" name="Oval 3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7" name="Oval 39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8" name="Oval 4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9" name="Oval 4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0" name="Oval 4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1" name="Oval 4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2" name="Oval 44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3" name="Oval 4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4" name="Oval 46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5" name="Oval 47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6" name="Oval 4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7" name="Oval 49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8" name="Oval 5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9" name="Oval 5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0" name="Oval 5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1" name="Oval 5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2" name="Oval 5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3" name="Oval 5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4" name="Oval 56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5" name="Oval 57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6" name="Oval 5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7" name="Oval 59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8" name="Oval 6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9" name="Oval 6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0" name="Oval 6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1" name="Oval 6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2" name="Oval 64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3" name="Oval 6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4" name="Oval 66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5" name="Oval 67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6" name="Oval 68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7" name="Oval 69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8" name="Oval 7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9" name="Oval 7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0" name="Oval 7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1" name="Oval 7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2" name="Oval 7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3" name="Oval 7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4" name="Oval 7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5" name="Oval 7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6" name="Oval 7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7" name="Oval 79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8" name="Oval 8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9" name="Oval 8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0" name="Oval 8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1" name="Oval 8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2" name="Oval 8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3" name="Oval 8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4" name="Oval 8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5" name="Oval 87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6" name="Oval 8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7" name="Oval 89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8" name="Oval 9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9" name="Oval 9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0" name="Oval 9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1" name="Oval 9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2" name="Oval 94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3" name="Oval 9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4" name="Oval 96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5" name="Oval 9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6" name="Oval 9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7" name="Oval 9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8" name="Oval 10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9" name="Oval 10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0" name="Oval 10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1" name="Oval 10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2" name="Oval 104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3" name="Oval 10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4" name="Oval 106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5" name="Oval 107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6" name="Oval 108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7" name="Oval 109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8" name="Oval 11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9" name="Oval 11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0" name="Oval 11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1" name="Oval 11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2" name="Oval 11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3" name="Oval 119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4" name="Oval 12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5" name="Oval 12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6" name="Oval 12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7" name="Oval 12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8" name="Oval 12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9" name="Oval 12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0" name="Oval 126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1" name="Oval 127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2" name="Oval 12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3" name="Oval 129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4" name="Oval 13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5" name="Oval 13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6" name="Oval 13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7" name="Oval 13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8" name="Oval 134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9" name="Oval 13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0" name="Oval 13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1" name="Oval 13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2" name="Oval 13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3" name="Oval 139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4" name="Oval 14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5" name="Oval 14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6" name="Oval 14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7" name="Oval 143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8" name="Oval 144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9" name="Oval 14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0" name="Oval 146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1" name="Oval 147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2" name="Oval 148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3" name="Oval 149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4" name="Oval 15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5" name="Oval 15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6" name="Oval 15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7" name="Oval 15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8" name="Oval 154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9" name="Oval 15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0" name="Oval 156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1" name="Oval 157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2" name="Oval 15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3" name="Oval 159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4" name="Oval 16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5" name="Oval 16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6" name="Oval 16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7" name="Oval 16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8" name="Oval 164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9" name="Oval 16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0" name="Oval 16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1" name="Oval 167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2" name="Oval 16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3" name="Oval 169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4" name="Oval 17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5" name="Oval 17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6" name="Oval 17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7" name="Oval 17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8" name="Oval 174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9" name="Oval 17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0" name="Oval 17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1" name="Oval 177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2" name="Oval 17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3" name="Oval 179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4" name="Oval 18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5" name="Oval 18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6" name="Oval 18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7" name="Oval 18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8" name="Oval 184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9" name="Oval 18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0" name="Oval 186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1" name="Oval 187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2" name="Oval 188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3" name="Oval 189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4" name="Oval 19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5" name="Oval 19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6" name="Oval 19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7" name="Oval 19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8" name="Oval 19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9" name="Oval 19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0" name="Oval 196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1" name="Oval 197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2" name="Oval 198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3" name="Oval 199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4" name="Oval 20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5" name="Oval 20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6" name="Oval 20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7" name="Oval 203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8" name="Oval 204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9" name="Oval 20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0" name="Oval 20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1" name="Oval 207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2" name="Oval 208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3" name="Oval 209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4" name="Oval 21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5" name="Oval 21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6" name="Oval 21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7" name="Oval 21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8" name="Oval 21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9" name="Oval 21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0" name="Oval 216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1" name="Oval 217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2" name="Oval 218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3" name="Oval 219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4" name="Oval 22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5" name="Oval 22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6" name="Oval 22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7" name="Oval 22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8" name="Oval 224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9" name="Oval 22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0" name="Oval 226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1" name="Oval 227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2" name="Oval 228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3" name="Oval 229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4" name="Oval 23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5" name="Oval 23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6" name="Oval 23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7" name="Oval 233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8" name="Oval 234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9" name="Oval 23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0" name="Oval 236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1" name="Oval 237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2" name="Oval 238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3" name="Oval 239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4" name="Oval 24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5" name="Oval 24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6" name="Oval 24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7" name="Oval 24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8" name="Oval 244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9" name="Oval 24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0" name="Oval 246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1" name="Oval 247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2" name="Oval 248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3" name="Oval 249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4" name="Oval 25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5" name="Oval 25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6" name="Oval 25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7" name="Oval 25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8" name="Oval 254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9" name="Oval 25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0" name="Oval 256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1" name="Oval 257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2" name="Oval 258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3" name="Oval 926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4" name="Oval 927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5" name="Oval 92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6" name="Oval 929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7" name="Oval 93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8" name="Oval 93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9" name="Oval 93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0" name="Oval 93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1" name="Oval 93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2" name="Oval 93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3" name="Oval 936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4" name="Oval 937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5" name="Oval 93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6" name="Oval 939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7" name="Oval 94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8" name="Oval 94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9" name="Oval 94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0" name="Oval 94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1" name="Oval 94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2" name="Oval 94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3" name="Oval 946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4" name="Oval 94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6" name="Oval 94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7" name="Oval 94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8" name="Oval 95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9" name="Oval 95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0" name="Oval 95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1" name="Oval 95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2" name="Oval 95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3" name="Oval 95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4" name="Oval 956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5" name="Oval 957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6" name="Oval 958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7" name="Oval 959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8" name="Oval 96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9" name="Oval 96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0" name="Oval 96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1" name="Oval 96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2" name="Oval 96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3" name="Oval 96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4" name="Oval 96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5" name="Oval 96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6" name="Oval 968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7" name="Oval 96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8" name="Oval 97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9" name="Oval 97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0" name="Oval 97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1" name="Oval 973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2" name="Oval 97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3" name="Oval 97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4" name="Oval 97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5" name="Oval 97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6" name="Oval 97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7" name="Oval 97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8" name="Oval 98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9" name="Oval 98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0" name="Oval 98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1" name="Oval 98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2" name="Oval 984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3" name="Oval 985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4" name="Oval 986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5" name="Oval 987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6" name="Oval 988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7" name="Oval 989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8" name="Oval 99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9" name="Oval 99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0" name="Oval 99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1" name="Oval 99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2" name="Oval 99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3" name="Oval 99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4" name="Oval 996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5" name="Oval 99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6" name="Oval 998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7" name="Oval 999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8" name="Oval 100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9" name="Oval 100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0" name="Oval 100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1" name="Oval 100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2" name="Oval 1004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3" name="Oval 1005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4" name="Oval 100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5" name="Oval 100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6" name="Oval 100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7" name="Oval 100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8" name="Oval 101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9" name="Oval 101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0" name="Oval 101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1" name="Oval 101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2" name="Oval 101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3" name="Oval 101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4" name="Oval 101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5" name="Oval 101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6" name="Oval 101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7" name="Oval 101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8" name="Oval 102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9" name="Oval 102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0" name="Oval 102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1" name="Oval 102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2" name="Oval 1024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3" name="Oval 102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4" name="Oval 1026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5" name="Oval 1027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6" name="Oval 1028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7" name="Oval 1029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8" name="Oval 103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9" name="Oval 103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0" name="Oval 103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1" name="Oval 103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2" name="Oval 103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3" name="Oval 103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4" name="Oval 1036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5" name="Oval 1037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6" name="Oval 1038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7" name="Oval 1039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8" name="Oval 104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9" name="Oval 104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0" name="Oval 104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1" name="Oval 104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2" name="Oval 104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3" name="Oval 104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4" name="Oval 104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5" name="Oval 104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6" name="Oval 1048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7" name="Oval 1049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8" name="Oval 105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9" name="Oval 105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0" name="Oval 105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1" name="Oval 105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2" name="Oval 105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3" name="Oval 105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4" name="Oval 105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5" name="Oval 1057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6" name="Oval 1058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7" name="Oval 1059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8" name="Oval 106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9" name="Oval 106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0" name="Oval 106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1" name="Oval 106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2" name="Oval 106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3" name="Oval 106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4" name="Oval 106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5" name="Oval 106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6" name="Oval 106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7" name="Oval 1069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8" name="Oval 107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9" name="Oval 107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0" name="Oval 107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1" name="Oval 107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2" name="Oval 1074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3" name="Oval 107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4" name="Oval 1076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5" name="Oval 107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6" name="Oval 107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7" name="Oval 107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8" name="Oval 108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9" name="Oval 108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0" name="Oval 108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1" name="Oval 1083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2" name="Oval 1084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3" name="Oval 108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4" name="Oval 1086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5" name="Oval 108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6" name="Oval 108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7" name="Oval 108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8" name="Oval 109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9" name="Oval 109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0" name="Oval 109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1" name="Oval 109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2" name="Oval 109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3" name="Oval 109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4" name="Oval 109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5" name="Oval 109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6" name="Oval 109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7" name="Oval 1099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8" name="Oval 11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9" name="Oval 110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0" name="Oval 110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1" name="Oval 110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2" name="Oval 110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3" name="Oval 110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4" name="Oval 1106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5" name="Oval 1107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6" name="Oval 1108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7" name="Oval 1109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8" name="Oval 111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9" name="Oval 111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0" name="Oval 111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1" name="Oval 111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2" name="Oval 111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3" name="Oval 111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4" name="Oval 111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5" name="Oval 111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6" name="Oval 111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7" name="Oval 1119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8" name="Oval 112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9" name="Oval 112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0" name="Oval 112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1" name="Oval 112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2" name="Oval 1124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3" name="Oval 112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4" name="Oval 1126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5" name="Oval 1127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6" name="Oval 112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7" name="Oval 112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8" name="Oval 113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9" name="Oval 113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0" name="Oval 113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1" name="Oval 113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2" name="Oval 113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3" name="Oval 113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4" name="Oval 1136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5" name="Oval 113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6" name="Oval 113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7" name="Oval 1139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8" name="Oval 114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9" name="Oval 114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0" name="Oval 114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1" name="Oval 114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2" name="Oval 114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3" name="Oval 114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4" name="Oval 1146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5" name="Oval 1147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6" name="Oval 1148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7" name="Oval 1149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8" name="Oval 11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9" name="Oval 11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0" name="Oval 115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1" name="Oval 115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2" name="Oval 115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3" name="Oval 115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4" name="Oval 115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5" name="Oval 115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6" name="Oval 115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7" name="Oval 1159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8" name="Oval 116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9" name="Oval 116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0" name="Oval 116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1" name="Oval 116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2" name="Oval 116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3" name="Oval 116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4" name="Oval 1166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5" name="Oval 116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6" name="Oval 1168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7" name="Oval 1169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8" name="Oval 117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9" name="Oval 117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0" name="Oval 117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1" name="Oval 117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2" name="Oval 1174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3" name="Oval 117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4" name="Oval 1497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5" name="Oval 1498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6" name="Oval 1499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7" name="Oval 150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8" name="Oval 150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9" name="Oval 150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0" name="Oval 15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1" name="Oval 150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2" name="Oval 150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3" name="Oval 1506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4" name="Oval 1507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5" name="Oval 150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6" name="Oval 1509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7" name="Oval 151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8" name="Oval 151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9" name="Oval 151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0" name="Oval 151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1" name="Oval 151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2" name="Oval 151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3" name="Oval 1516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4" name="Oval 1517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5" name="Oval 1518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6" name="Oval 1519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7" name="Oval 152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8" name="Oval 152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9" name="Oval 152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0" name="Oval 152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1" name="Oval 152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2" name="Oval 152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3" name="Oval 152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4" name="Oval 1527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5" name="Oval 1528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6" name="Oval 1529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7" name="Oval 153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8" name="Oval 153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9" name="Oval 153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0" name="Oval 153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1" name="Oval 153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2" name="Oval 1535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3" name="Oval 1536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4" name="Oval 153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5" name="Oval 153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6" name="Oval 153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7" name="Oval 154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8" name="Oval 154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9" name="Oval 154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0" name="Oval 154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1" name="Oval 154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2" name="Oval 1545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3" name="Oval 1546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4" name="Oval 1547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5" name="Oval 1548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6" name="Oval 1549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7" name="Oval 155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8" name="Oval 155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9" name="Oval 155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0" name="Oval 155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1" name="Oval 155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2" name="Oval 1555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3" name="Oval 1556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4" name="Oval 1557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5" name="Oval 155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6" name="Oval 1559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7" name="Oval 156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8" name="Oval 156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9" name="Oval 1562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0" name="Oval 156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1" name="Oval 156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2" name="Oval 156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3" name="Oval 156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4" name="Oval 156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5" name="Oval 156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6" name="Oval 1569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7" name="Oval 157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8" name="Oval 157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9" name="Oval 157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0" name="Oval 157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1" name="Oval 15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2" name="Oval 157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3" name="Oval 1576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4" name="Oval 1577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5" name="Oval 1578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6" name="Oval 157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7" name="Oval 158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8" name="Oval 158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9" name="Oval 158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0" name="Oval 158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1" name="Oval 158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2" name="Oval 158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3" name="Oval 158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4" name="Oval 158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5" name="Oval 158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6" name="Oval 158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7" name="Oval 159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8" name="Oval 159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9" name="Oval 159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0" name="Oval 159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1" name="Oval 159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2" name="Oval 159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3" name="Oval 1596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4" name="Oval 1597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5" name="Oval 159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6" name="Oval 159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7" name="Oval 16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8" name="Oval 160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9" name="Oval 160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0" name="Oval 16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1" name="Oval 160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2" name="Oval 1605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3" name="Oval 1606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4" name="Oval 1607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5" name="Oval 160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6" name="Oval 1609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7" name="Oval 161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8" name="Oval 161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9" name="Oval 161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0" name="Oval 161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1" name="Oval 161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2" name="Oval 161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3" name="Oval 1616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4" name="Oval 1617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5" name="Oval 1618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6" name="Oval 1619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7" name="Oval 162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8" name="Oval 162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9" name="Oval 162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0" name="Oval 162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1" name="Oval 162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2" name="Oval 162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3" name="Oval 162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4" name="Oval 1627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5" name="Oval 1628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6" name="Oval 1629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7" name="Oval 163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8" name="Oval 163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9" name="Oval 163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0" name="Oval 163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1" name="Oval 163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2" name="Oval 1635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3" name="Oval 1636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4" name="Oval 163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5" name="Oval 16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6" name="Oval 163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7" name="Oval 164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8" name="Oval 164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9" name="Oval 1642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0" name="Oval 1643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1" name="Oval 164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2" name="Oval 1645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3" name="Oval 1646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4" name="Oval 1647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5" name="Oval 164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6" name="Oval 1649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7" name="Oval 165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8" name="Oval 165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9" name="Oval 165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0" name="Oval 165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1" name="Oval 165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2" name="Oval 165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3" name="Oval 1656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4" name="Oval 1657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5" name="Oval 165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6" name="Oval 1659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7" name="Oval 166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8" name="Oval 166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9" name="Oval 166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0" name="Oval 166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1" name="Oval 166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2" name="Oval 1665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3" name="Oval 1666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4" name="Oval 1667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5" name="Oval 1668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6" name="Oval 1669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7" name="Oval 167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8" name="Oval 167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9" name="Oval 167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0" name="Oval 167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1" name="Oval 16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2" name="Oval 1675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3" name="Oval 1676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4" name="Oval 1677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5" name="Oval 1678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6" name="Oval 1679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7" name="Oval 168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8" name="Oval 168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9" name="Oval 168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0" name="Oval 168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1" name="Oval 168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2" name="Oval 1685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3" name="Oval 1686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4" name="Oval 1687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5" name="Oval 168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6" name="Oval 1689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7" name="Oval 169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8" name="Oval 169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9" name="Oval 1692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0" name="Oval 169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1" name="Oval 169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2" name="Oval 1695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3" name="Oval 169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4" name="Oval 1697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5" name="Oval 1698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6" name="Oval 1699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7" name="Oval 17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8" name="Oval 170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9" name="Oval 1702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0" name="Oval 170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1" name="Oval 170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2" name="Oval 170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3" name="Oval 170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4" name="Oval 1707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5" name="Oval 170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6" name="Oval 1709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7" name="Oval 171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8" name="Oval 171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9" name="Oval 171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0" name="Oval 171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1" name="Oval 171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2" name="Oval 1715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3" name="Oval 1716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4" name="Oval 1717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5" name="Oval 1718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6" name="Oval 1719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7" name="Oval 172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8" name="Oval 172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9" name="Oval 1722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0" name="Oval 172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1" name="Oval 172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2" name="Oval 172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3" name="Oval 172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4" name="Oval 1727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5" name="Oval 1728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6" name="Oval 1729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7" name="Oval 173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8" name="Oval 173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9" name="Oval 173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0" name="Oval 173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1" name="Oval 173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2" name="Oval 173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3" name="Oval 1736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4" name="Oval 173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5" name="Oval 173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6" name="Oval 173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7" name="Oval 174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8" name="Oval 174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9" name="Oval 174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0" name="Oval 174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1" name="Oval 174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2" name="Oval 174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3" name="Oval 174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1042035</xdr:colOff>
      <xdr:row>0</xdr:row>
      <xdr:rowOff>77925</xdr:rowOff>
    </xdr:from>
    <xdr:to>
      <xdr:col>4</xdr:col>
      <xdr:colOff>277731</xdr:colOff>
      <xdr:row>4</xdr:row>
      <xdr:rowOff>132535</xdr:rowOff>
    </xdr:to>
    <xdr:pic>
      <xdr:nvPicPr>
        <xdr:cNvPr id="1504" name="图片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3406" y="77925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19</xdr:col>
      <xdr:colOff>174171</xdr:colOff>
      <xdr:row>61</xdr:row>
      <xdr:rowOff>155370</xdr:rowOff>
    </xdr:from>
    <xdr:to>
      <xdr:col>21</xdr:col>
      <xdr:colOff>881744</xdr:colOff>
      <xdr:row>70</xdr:row>
      <xdr:rowOff>65316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230600" y="9168741"/>
          <a:ext cx="2862944" cy="167343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57489" cy="600528"/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67640"/>
          <a:ext cx="957489" cy="6005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oneCellAnchor>
  <xdr:oneCellAnchor>
    <xdr:from>
      <xdr:col>0</xdr:col>
      <xdr:colOff>73206</xdr:colOff>
      <xdr:row>0</xdr:row>
      <xdr:rowOff>67038</xdr:rowOff>
    </xdr:from>
    <xdr:ext cx="1421493" cy="838381"/>
    <xdr:pic>
      <xdr:nvPicPr>
        <xdr:cNvPr id="1503" name="图片 150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06" y="67038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oneCellAnchor>
  <xdr:twoCellAnchor>
    <xdr:from>
      <xdr:col>11</xdr:col>
      <xdr:colOff>32657</xdr:colOff>
      <xdr:row>16</xdr:row>
      <xdr:rowOff>10886</xdr:rowOff>
    </xdr:from>
    <xdr:to>
      <xdr:col>13</xdr:col>
      <xdr:colOff>740230</xdr:colOff>
      <xdr:row>20</xdr:row>
      <xdr:rowOff>163286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88828" y="3145972"/>
          <a:ext cx="2862945" cy="93617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HAI MEN (HM): BPOH4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351154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1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20</xdr:col>
      <xdr:colOff>36287</xdr:colOff>
      <xdr:row>38</xdr:row>
      <xdr:rowOff>127000</xdr:rowOff>
    </xdr:from>
    <xdr:to>
      <xdr:col>26</xdr:col>
      <xdr:colOff>819139</xdr:colOff>
      <xdr:row>47</xdr:row>
      <xdr:rowOff>56849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B0963DF5-5457-48A0-8EA7-2A8B3E4DB982}"/>
            </a:ext>
          </a:extLst>
        </xdr:cNvPr>
        <xdr:cNvSpPr txBox="1"/>
      </xdr:nvSpPr>
      <xdr:spPr>
        <a:xfrm>
          <a:off x="12110358" y="5506357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351155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648200" y="198120"/>
          <a:ext cx="953134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280036</xdr:colOff>
      <xdr:row>0</xdr:row>
      <xdr:rowOff>65313</xdr:rowOff>
    </xdr:from>
    <xdr:to>
      <xdr:col>1</xdr:col>
      <xdr:colOff>1102815</xdr:colOff>
      <xdr:row>4</xdr:row>
      <xdr:rowOff>119923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6" y="65313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24</xdr:col>
      <xdr:colOff>272143</xdr:colOff>
      <xdr:row>38</xdr:row>
      <xdr:rowOff>136072</xdr:rowOff>
    </xdr:from>
    <xdr:to>
      <xdr:col>26</xdr:col>
      <xdr:colOff>946138</xdr:colOff>
      <xdr:row>47</xdr:row>
      <xdr:rowOff>65921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17962684-E9FD-41F6-BD3C-099CCB11A0A6}"/>
            </a:ext>
          </a:extLst>
        </xdr:cNvPr>
        <xdr:cNvSpPr txBox="1"/>
      </xdr:nvSpPr>
      <xdr:spPr>
        <a:xfrm>
          <a:off x="11965214" y="5515429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163286</xdr:colOff>
      <xdr:row>38</xdr:row>
      <xdr:rowOff>136071</xdr:rowOff>
    </xdr:from>
    <xdr:to>
      <xdr:col>30</xdr:col>
      <xdr:colOff>846353</xdr:colOff>
      <xdr:row>47</xdr:row>
      <xdr:rowOff>65920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2111C076-978D-428F-9B44-E06CF4446E20}"/>
            </a:ext>
          </a:extLst>
        </xdr:cNvPr>
        <xdr:cNvSpPr txBox="1"/>
      </xdr:nvSpPr>
      <xdr:spPr>
        <a:xfrm>
          <a:off x="12890500" y="5515428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163286</xdr:colOff>
      <xdr:row>38</xdr:row>
      <xdr:rowOff>154214</xdr:rowOff>
    </xdr:from>
    <xdr:to>
      <xdr:col>30</xdr:col>
      <xdr:colOff>846353</xdr:colOff>
      <xdr:row>47</xdr:row>
      <xdr:rowOff>84063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2216660F-F3D4-48B1-9292-2BD4831BF24C}"/>
            </a:ext>
          </a:extLst>
        </xdr:cNvPr>
        <xdr:cNvSpPr txBox="1"/>
      </xdr:nvSpPr>
      <xdr:spPr>
        <a:xfrm>
          <a:off x="12890500" y="5533571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74"/>
  <sheetViews>
    <sheetView tabSelected="1" view="pageBreakPreview" zoomScale="90" zoomScaleNormal="70" zoomScaleSheetLayoutView="90" workbookViewId="0"/>
  </sheetViews>
  <sheetFormatPr defaultColWidth="7.625" defaultRowHeight="15.75" customHeight="1" outlineLevelCol="1"/>
  <cols>
    <col min="1" max="1" width="9.125" style="1" customWidth="1"/>
    <col min="2" max="2" width="20.625" style="1" customWidth="1"/>
    <col min="3" max="3" width="6.875" style="1" customWidth="1"/>
    <col min="4" max="4" width="4.125" style="1" customWidth="1"/>
    <col min="5" max="5" width="6.875" style="1" customWidth="1"/>
    <col min="6" max="6" width="4.125" style="1" customWidth="1"/>
    <col min="7" max="9" width="15.625" style="1" customWidth="1"/>
    <col min="10" max="10" width="4.875" style="1" customWidth="1"/>
    <col min="11" max="11" width="15.625" style="1" hidden="1" customWidth="1" outlineLevel="1"/>
    <col min="12" max="12" width="15.625" style="1" customWidth="1" collapsed="1"/>
    <col min="13" max="16" width="15.625" style="1" customWidth="1"/>
    <col min="17" max="17" width="15.875" style="1" customWidth="1"/>
    <col min="18" max="18" width="15.875" style="1" hidden="1" customWidth="1" outlineLevel="1"/>
    <col min="19" max="19" width="4.5" style="1" customWidth="1" collapsed="1"/>
    <col min="20" max="22" width="15.625" style="1" customWidth="1"/>
    <col min="23" max="36" width="13.875" style="1" customWidth="1"/>
    <col min="37" max="16384" width="7.625" style="1"/>
  </cols>
  <sheetData>
    <row r="1" spans="1:24" ht="15.75" customHeight="1">
      <c r="H1" s="2"/>
      <c r="I1" s="78"/>
      <c r="J1" s="78"/>
      <c r="K1" s="78"/>
      <c r="L1" s="78"/>
      <c r="M1" s="78"/>
      <c r="N1" s="78"/>
      <c r="O1" s="41"/>
      <c r="P1" s="41"/>
      <c r="Q1" s="41"/>
      <c r="R1" s="41"/>
      <c r="S1" s="41"/>
    </row>
    <row r="2" spans="1:24" ht="15.75" customHeight="1">
      <c r="C2" s="3"/>
      <c r="D2" s="3"/>
      <c r="E2" s="3"/>
      <c r="F2" s="3"/>
      <c r="G2" s="318" t="s">
        <v>137</v>
      </c>
      <c r="H2" s="319"/>
      <c r="I2" s="319"/>
      <c r="J2" s="319"/>
      <c r="K2" s="78"/>
      <c r="L2" s="78"/>
      <c r="M2" s="320" t="s">
        <v>157</v>
      </c>
      <c r="N2" s="321"/>
      <c r="O2" s="321"/>
      <c r="P2" s="41"/>
      <c r="Q2" s="41"/>
      <c r="R2" s="41"/>
      <c r="S2" s="41"/>
    </row>
    <row r="3" spans="1:24" ht="15.75" customHeight="1">
      <c r="C3" s="3"/>
      <c r="D3" s="3"/>
      <c r="E3" s="3"/>
      <c r="F3" s="3"/>
      <c r="G3" s="319"/>
      <c r="H3" s="319"/>
      <c r="I3" s="319"/>
      <c r="J3" s="319"/>
      <c r="K3" s="78"/>
      <c r="L3" s="78"/>
      <c r="M3" s="321"/>
      <c r="N3" s="321"/>
      <c r="O3" s="321"/>
      <c r="P3" s="79"/>
      <c r="T3" s="10" t="s">
        <v>3</v>
      </c>
      <c r="U3" s="189">
        <v>45804</v>
      </c>
    </row>
    <row r="4" spans="1:24" ht="15.75" customHeight="1">
      <c r="C4" s="4"/>
      <c r="D4" s="4"/>
      <c r="E4" s="4"/>
      <c r="F4" s="4"/>
      <c r="G4" s="322" t="s">
        <v>138</v>
      </c>
      <c r="H4" s="323"/>
      <c r="I4" s="323"/>
      <c r="J4" s="323"/>
      <c r="K4" s="80"/>
      <c r="L4" s="80"/>
      <c r="M4" s="79" t="s">
        <v>139</v>
      </c>
      <c r="N4" s="4"/>
      <c r="O4" s="79"/>
      <c r="P4" s="79"/>
      <c r="T4" s="11" t="s">
        <v>5</v>
      </c>
      <c r="U4" s="190" t="s">
        <v>161</v>
      </c>
      <c r="X4" s="14"/>
    </row>
    <row r="5" spans="1:24" ht="15.75" customHeight="1" thickBot="1">
      <c r="A5" s="62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130" t="s">
        <v>140</v>
      </c>
      <c r="O5" s="64"/>
      <c r="P5" s="64"/>
      <c r="Q5" s="62"/>
      <c r="R5" s="62"/>
      <c r="S5" s="62"/>
      <c r="T5" s="62"/>
      <c r="U5" s="62"/>
      <c r="V5" s="62"/>
      <c r="X5" s="14"/>
    </row>
    <row r="6" spans="1:24" ht="15" customHeight="1">
      <c r="L6" s="61"/>
    </row>
    <row r="7" spans="1:24" ht="15" customHeight="1">
      <c r="A7" s="126" t="s">
        <v>125</v>
      </c>
      <c r="B7" s="5"/>
      <c r="L7" s="12"/>
    </row>
    <row r="8" spans="1:24" ht="15" customHeight="1">
      <c r="A8" s="315" t="s">
        <v>6</v>
      </c>
      <c r="B8" s="294" t="s">
        <v>7</v>
      </c>
      <c r="C8" s="294" t="s">
        <v>8</v>
      </c>
      <c r="D8" s="300"/>
      <c r="E8" s="300"/>
      <c r="F8" s="301"/>
      <c r="G8" s="42"/>
      <c r="H8" s="33" t="s">
        <v>9</v>
      </c>
      <c r="I8" s="42"/>
      <c r="J8" s="33"/>
      <c r="K8" s="33"/>
      <c r="L8" s="33" t="s">
        <v>10</v>
      </c>
      <c r="M8" s="33" t="s">
        <v>11</v>
      </c>
      <c r="N8" s="33" t="s">
        <v>12</v>
      </c>
      <c r="O8" s="33" t="s">
        <v>61</v>
      </c>
      <c r="P8" s="33" t="s">
        <v>13</v>
      </c>
      <c r="Q8" s="33"/>
      <c r="R8" s="33"/>
      <c r="S8" s="42"/>
      <c r="T8" s="42"/>
      <c r="U8" s="33" t="s">
        <v>9</v>
      </c>
      <c r="V8" s="42"/>
    </row>
    <row r="9" spans="1:24" ht="15" customHeight="1">
      <c r="A9" s="315"/>
      <c r="B9" s="295"/>
      <c r="C9" s="295" t="s">
        <v>84</v>
      </c>
      <c r="D9" s="302"/>
      <c r="E9" s="303" t="s">
        <v>85</v>
      </c>
      <c r="F9" s="304"/>
      <c r="G9" s="43"/>
      <c r="H9" s="34" t="s">
        <v>14</v>
      </c>
      <c r="I9" s="43"/>
      <c r="J9" s="34"/>
      <c r="K9" s="34"/>
      <c r="L9" s="34" t="s">
        <v>15</v>
      </c>
      <c r="M9" s="34" t="s">
        <v>16</v>
      </c>
      <c r="N9" s="34" t="s">
        <v>16</v>
      </c>
      <c r="O9" s="34" t="s">
        <v>17</v>
      </c>
      <c r="P9" s="34" t="s">
        <v>17</v>
      </c>
      <c r="Q9" s="34"/>
      <c r="R9" s="52"/>
      <c r="S9" s="43"/>
      <c r="T9" s="43"/>
      <c r="U9" s="34" t="s">
        <v>144</v>
      </c>
      <c r="V9" s="43"/>
    </row>
    <row r="10" spans="1:24" s="44" customFormat="1" ht="15" customHeight="1">
      <c r="A10" s="53">
        <f>22</f>
        <v>22</v>
      </c>
      <c r="B10" s="204" t="s">
        <v>106</v>
      </c>
      <c r="C10" s="199">
        <v>559</v>
      </c>
      <c r="D10" s="193" t="s">
        <v>86</v>
      </c>
      <c r="E10" s="201">
        <f>IF(C10="","",C10)</f>
        <v>559</v>
      </c>
      <c r="F10" s="195" t="s">
        <v>92</v>
      </c>
      <c r="G10" s="205"/>
      <c r="H10" s="205">
        <v>45804</v>
      </c>
      <c r="I10" s="205"/>
      <c r="J10" s="205"/>
      <c r="K10" s="205"/>
      <c r="L10" s="206">
        <f>IF(H10="","",H10+2)</f>
        <v>45806</v>
      </c>
      <c r="M10" s="207">
        <f>IF(L10="","",L10+1)</f>
        <v>45807</v>
      </c>
      <c r="N10" s="207">
        <f>IF(M10="","",M10)</f>
        <v>45807</v>
      </c>
      <c r="O10" s="205">
        <f>IF(P10="","",P10)</f>
        <v>45808</v>
      </c>
      <c r="P10" s="207">
        <f>IF(N10="","",N10+1)</f>
        <v>45808</v>
      </c>
      <c r="Q10" s="205"/>
      <c r="R10" s="205"/>
      <c r="S10" s="205"/>
      <c r="T10" s="205"/>
      <c r="U10" s="205">
        <f>IF(H10="","",H10+7)</f>
        <v>45811</v>
      </c>
      <c r="V10" s="205"/>
    </row>
    <row r="11" spans="1:24" s="126" customFormat="1" ht="15" customHeight="1">
      <c r="A11" s="342">
        <f>A10+1</f>
        <v>23</v>
      </c>
      <c r="B11" s="343" t="s">
        <v>79</v>
      </c>
      <c r="C11" s="344">
        <f>C10+1</f>
        <v>560</v>
      </c>
      <c r="D11" s="345" t="s">
        <v>87</v>
      </c>
      <c r="E11" s="346">
        <f t="shared" ref="E11:E21" si="0">IF(C11="","",C11)</f>
        <v>560</v>
      </c>
      <c r="F11" s="347" t="s">
        <v>93</v>
      </c>
      <c r="G11" s="348"/>
      <c r="H11" s="348" t="str">
        <f>IF(U10="","","SKIP")</f>
        <v>SKIP</v>
      </c>
      <c r="I11" s="348"/>
      <c r="J11" s="348"/>
      <c r="K11" s="348"/>
      <c r="L11" s="348" t="str">
        <f>IF(H11="","",H11)</f>
        <v>SKIP</v>
      </c>
      <c r="M11" s="348" t="str">
        <f>IF(L11="","",L11)</f>
        <v>SKIP</v>
      </c>
      <c r="N11" s="348" t="str">
        <f>IF(M11="","",M11)</f>
        <v>SKIP</v>
      </c>
      <c r="O11" s="348" t="str">
        <f>IF(P11="","",P11)</f>
        <v>SKIP</v>
      </c>
      <c r="P11" s="348" t="str">
        <f>IF(N11="","",N11)</f>
        <v>SKIP</v>
      </c>
      <c r="Q11" s="348"/>
      <c r="R11" s="348"/>
      <c r="S11" s="348"/>
      <c r="T11" s="348"/>
      <c r="U11" s="348" t="str">
        <f>IF(H11="","",H11)</f>
        <v>SKIP</v>
      </c>
      <c r="V11" s="348"/>
    </row>
    <row r="12" spans="1:24" s="44" customFormat="1" ht="15" customHeight="1">
      <c r="A12" s="208">
        <f>A11+1</f>
        <v>24</v>
      </c>
      <c r="B12" s="198" t="s">
        <v>78</v>
      </c>
      <c r="C12" s="199">
        <f t="shared" ref="C12:C16" si="1">C11+1</f>
        <v>561</v>
      </c>
      <c r="D12" s="200" t="s">
        <v>86</v>
      </c>
      <c r="E12" s="201">
        <f t="shared" si="0"/>
        <v>561</v>
      </c>
      <c r="F12" s="202" t="s">
        <v>94</v>
      </c>
      <c r="G12" s="207"/>
      <c r="H12" s="207">
        <f>IF(U11="","",U10+7)</f>
        <v>45818</v>
      </c>
      <c r="I12" s="207"/>
      <c r="J12" s="207"/>
      <c r="K12" s="207"/>
      <c r="L12" s="207">
        <f t="shared" ref="L12:L16" si="2">IF(H12="","",H12+2)</f>
        <v>45820</v>
      </c>
      <c r="M12" s="207">
        <f t="shared" ref="M12:M16" si="3">IF(L12="","",L12+1)</f>
        <v>45821</v>
      </c>
      <c r="N12" s="207">
        <f t="shared" ref="N12:N16" si="4">IF(M12="","",M12)</f>
        <v>45821</v>
      </c>
      <c r="O12" s="207">
        <f t="shared" ref="O12:O16" si="5">IF(P12="","",P12)</f>
        <v>45822</v>
      </c>
      <c r="P12" s="207">
        <f t="shared" ref="P12:P16" si="6">IF(N12="","",N12+1)</f>
        <v>45822</v>
      </c>
      <c r="Q12" s="207"/>
      <c r="R12" s="207"/>
      <c r="S12" s="207"/>
      <c r="T12" s="207"/>
      <c r="U12" s="207">
        <f t="shared" ref="U12:U16" si="7">IF(H12="","",H12+7)</f>
        <v>45825</v>
      </c>
      <c r="V12" s="207"/>
    </row>
    <row r="13" spans="1:24" s="44" customFormat="1" ht="15" customHeight="1">
      <c r="A13" s="6">
        <f>A12+1</f>
        <v>25</v>
      </c>
      <c r="B13" s="157" t="s">
        <v>78</v>
      </c>
      <c r="C13" s="152">
        <f t="shared" si="1"/>
        <v>562</v>
      </c>
      <c r="D13" s="158" t="s">
        <v>88</v>
      </c>
      <c r="E13" s="153">
        <f t="shared" si="0"/>
        <v>562</v>
      </c>
      <c r="F13" s="159" t="s">
        <v>93</v>
      </c>
      <c r="G13" s="155"/>
      <c r="H13" s="155">
        <f t="shared" ref="H12:H16" si="8">IF(U12="","",U12)</f>
        <v>45825</v>
      </c>
      <c r="I13" s="155"/>
      <c r="J13" s="155"/>
      <c r="K13" s="155"/>
      <c r="L13" s="155">
        <f t="shared" si="2"/>
        <v>45827</v>
      </c>
      <c r="M13" s="155">
        <f t="shared" si="3"/>
        <v>45828</v>
      </c>
      <c r="N13" s="155">
        <f t="shared" si="4"/>
        <v>45828</v>
      </c>
      <c r="O13" s="155">
        <f t="shared" si="5"/>
        <v>45829</v>
      </c>
      <c r="P13" s="155">
        <f t="shared" si="6"/>
        <v>45829</v>
      </c>
      <c r="Q13" s="155"/>
      <c r="R13" s="155"/>
      <c r="S13" s="155"/>
      <c r="T13" s="155"/>
      <c r="U13" s="155">
        <f t="shared" si="7"/>
        <v>45832</v>
      </c>
      <c r="V13" s="155"/>
    </row>
    <row r="14" spans="1:24" s="44" customFormat="1" ht="15" customHeight="1">
      <c r="A14" s="53">
        <f>A13+1</f>
        <v>26</v>
      </c>
      <c r="B14" s="198" t="s">
        <v>78</v>
      </c>
      <c r="C14" s="199">
        <f t="shared" si="1"/>
        <v>563</v>
      </c>
      <c r="D14" s="200" t="s">
        <v>89</v>
      </c>
      <c r="E14" s="201">
        <f t="shared" si="0"/>
        <v>563</v>
      </c>
      <c r="F14" s="202" t="s">
        <v>93</v>
      </c>
      <c r="G14" s="207"/>
      <c r="H14" s="207">
        <f t="shared" si="8"/>
        <v>45832</v>
      </c>
      <c r="I14" s="207"/>
      <c r="J14" s="207"/>
      <c r="K14" s="207"/>
      <c r="L14" s="207">
        <f t="shared" si="2"/>
        <v>45834</v>
      </c>
      <c r="M14" s="207">
        <f t="shared" si="3"/>
        <v>45835</v>
      </c>
      <c r="N14" s="207">
        <f t="shared" si="4"/>
        <v>45835</v>
      </c>
      <c r="O14" s="207">
        <f t="shared" si="5"/>
        <v>45836</v>
      </c>
      <c r="P14" s="207">
        <f t="shared" si="6"/>
        <v>45836</v>
      </c>
      <c r="Q14" s="207"/>
      <c r="R14" s="207"/>
      <c r="S14" s="207"/>
      <c r="T14" s="207"/>
      <c r="U14" s="207">
        <f t="shared" si="7"/>
        <v>45839</v>
      </c>
      <c r="V14" s="207"/>
    </row>
    <row r="15" spans="1:24" s="44" customFormat="1" ht="15" customHeight="1">
      <c r="A15" s="6">
        <f>A14+1</f>
        <v>27</v>
      </c>
      <c r="B15" s="157" t="s">
        <v>78</v>
      </c>
      <c r="C15" s="152">
        <f t="shared" si="1"/>
        <v>564</v>
      </c>
      <c r="D15" s="158" t="s">
        <v>90</v>
      </c>
      <c r="E15" s="153">
        <f t="shared" si="0"/>
        <v>564</v>
      </c>
      <c r="F15" s="159" t="s">
        <v>93</v>
      </c>
      <c r="G15" s="155"/>
      <c r="H15" s="155">
        <f t="shared" si="8"/>
        <v>45839</v>
      </c>
      <c r="I15" s="155"/>
      <c r="J15" s="155"/>
      <c r="K15" s="155"/>
      <c r="L15" s="155">
        <f t="shared" si="2"/>
        <v>45841</v>
      </c>
      <c r="M15" s="155">
        <f t="shared" si="3"/>
        <v>45842</v>
      </c>
      <c r="N15" s="155">
        <f t="shared" si="4"/>
        <v>45842</v>
      </c>
      <c r="O15" s="155">
        <f t="shared" si="5"/>
        <v>45843</v>
      </c>
      <c r="P15" s="155">
        <f t="shared" si="6"/>
        <v>45843</v>
      </c>
      <c r="Q15" s="155"/>
      <c r="R15" s="155"/>
      <c r="S15" s="155"/>
      <c r="T15" s="155"/>
      <c r="U15" s="155">
        <f t="shared" si="7"/>
        <v>45846</v>
      </c>
      <c r="V15" s="155"/>
    </row>
    <row r="16" spans="1:24" s="44" customFormat="1" ht="15" customHeight="1">
      <c r="A16" s="76">
        <f t="shared" ref="A16:A21" si="9">A15+1</f>
        <v>28</v>
      </c>
      <c r="B16" s="240" t="s">
        <v>78</v>
      </c>
      <c r="C16" s="241">
        <f t="shared" si="1"/>
        <v>565</v>
      </c>
      <c r="D16" s="242" t="s">
        <v>95</v>
      </c>
      <c r="E16" s="243">
        <f t="shared" si="0"/>
        <v>565</v>
      </c>
      <c r="F16" s="244" t="s">
        <v>93</v>
      </c>
      <c r="G16" s="245"/>
      <c r="H16" s="245">
        <f t="shared" si="8"/>
        <v>45846</v>
      </c>
      <c r="I16" s="245"/>
      <c r="J16" s="245"/>
      <c r="K16" s="245"/>
      <c r="L16" s="245">
        <f t="shared" si="2"/>
        <v>45848</v>
      </c>
      <c r="M16" s="245">
        <f t="shared" si="3"/>
        <v>45849</v>
      </c>
      <c r="N16" s="245">
        <f t="shared" si="4"/>
        <v>45849</v>
      </c>
      <c r="O16" s="245">
        <f t="shared" si="5"/>
        <v>45850</v>
      </c>
      <c r="P16" s="245">
        <f t="shared" si="6"/>
        <v>45850</v>
      </c>
      <c r="Q16" s="245"/>
      <c r="R16" s="245"/>
      <c r="S16" s="245"/>
      <c r="T16" s="245"/>
      <c r="U16" s="245">
        <f t="shared" si="7"/>
        <v>45853</v>
      </c>
      <c r="V16" s="245"/>
    </row>
    <row r="17" spans="1:22" s="15" customFormat="1" ht="15" hidden="1" customHeight="1">
      <c r="A17" s="6">
        <f t="shared" si="9"/>
        <v>29</v>
      </c>
      <c r="B17" s="157"/>
      <c r="C17" s="152"/>
      <c r="D17" s="158" t="s">
        <v>90</v>
      </c>
      <c r="E17" s="153" t="str">
        <f t="shared" si="0"/>
        <v/>
      </c>
      <c r="F17" s="159" t="s">
        <v>93</v>
      </c>
      <c r="G17" s="155"/>
      <c r="H17" s="155"/>
      <c r="I17" s="155"/>
      <c r="J17" s="154"/>
      <c r="K17" s="155"/>
      <c r="L17" s="155"/>
      <c r="M17" s="155"/>
      <c r="N17" s="155"/>
      <c r="O17" s="154"/>
      <c r="P17" s="155"/>
      <c r="Q17" s="155"/>
      <c r="R17" s="155"/>
      <c r="S17" s="155"/>
      <c r="T17" s="155"/>
      <c r="U17" s="160"/>
      <c r="V17" s="155"/>
    </row>
    <row r="18" spans="1:22" s="15" customFormat="1" ht="15" hidden="1" customHeight="1">
      <c r="A18" s="6">
        <f t="shared" si="9"/>
        <v>30</v>
      </c>
      <c r="B18" s="157"/>
      <c r="C18" s="152"/>
      <c r="D18" s="158" t="s">
        <v>90</v>
      </c>
      <c r="E18" s="153" t="str">
        <f t="shared" si="0"/>
        <v/>
      </c>
      <c r="F18" s="159" t="s">
        <v>93</v>
      </c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60"/>
      <c r="V18" s="155"/>
    </row>
    <row r="19" spans="1:22" s="15" customFormat="1" ht="15" hidden="1" customHeight="1">
      <c r="A19" s="6">
        <f t="shared" si="9"/>
        <v>31</v>
      </c>
      <c r="B19" s="157"/>
      <c r="C19" s="152"/>
      <c r="D19" s="158" t="s">
        <v>90</v>
      </c>
      <c r="E19" s="153" t="str">
        <f t="shared" si="0"/>
        <v/>
      </c>
      <c r="F19" s="159" t="s">
        <v>93</v>
      </c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60"/>
      <c r="V19" s="155"/>
    </row>
    <row r="20" spans="1:22" s="15" customFormat="1" ht="15" hidden="1" customHeight="1">
      <c r="A20" s="6">
        <f t="shared" si="9"/>
        <v>32</v>
      </c>
      <c r="B20" s="157"/>
      <c r="C20" s="152"/>
      <c r="D20" s="158" t="s">
        <v>90</v>
      </c>
      <c r="E20" s="153" t="str">
        <f t="shared" si="0"/>
        <v/>
      </c>
      <c r="F20" s="159" t="s">
        <v>96</v>
      </c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60"/>
      <c r="V20" s="155"/>
    </row>
    <row r="21" spans="1:22" s="15" customFormat="1" ht="15" hidden="1" customHeight="1">
      <c r="A21" s="161">
        <f t="shared" si="9"/>
        <v>33</v>
      </c>
      <c r="B21" s="162"/>
      <c r="C21" s="163"/>
      <c r="D21" s="164" t="s">
        <v>90</v>
      </c>
      <c r="E21" s="165" t="str">
        <f t="shared" si="0"/>
        <v/>
      </c>
      <c r="F21" s="166" t="s">
        <v>93</v>
      </c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8"/>
      <c r="V21" s="167"/>
    </row>
    <row r="22" spans="1:22" ht="15" customHeight="1">
      <c r="A22" s="15" t="s">
        <v>67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22" ht="15" customHeight="1">
      <c r="A23" s="4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22" ht="15" customHeight="1">
      <c r="A24" s="126" t="s">
        <v>126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22" ht="15" customHeight="1">
      <c r="A25" s="316" t="s">
        <v>6</v>
      </c>
      <c r="B25" s="296" t="s">
        <v>7</v>
      </c>
      <c r="C25" s="296" t="s">
        <v>8</v>
      </c>
      <c r="D25" s="305"/>
      <c r="E25" s="305"/>
      <c r="F25" s="306"/>
      <c r="G25" s="39"/>
      <c r="H25" s="39" t="s">
        <v>9</v>
      </c>
      <c r="I25" s="48"/>
      <c r="J25" s="39"/>
      <c r="K25" s="39"/>
      <c r="L25" s="39" t="s">
        <v>12</v>
      </c>
      <c r="M25" s="49" t="s">
        <v>11</v>
      </c>
      <c r="N25" s="39" t="s">
        <v>18</v>
      </c>
      <c r="O25" s="49" t="s">
        <v>13</v>
      </c>
      <c r="P25" s="39" t="s">
        <v>19</v>
      </c>
      <c r="Q25" s="35"/>
      <c r="R25" s="35"/>
      <c r="S25" s="35"/>
      <c r="T25" s="35"/>
      <c r="U25" s="35" t="s">
        <v>9</v>
      </c>
      <c r="V25" s="35"/>
    </row>
    <row r="26" spans="1:22" ht="15" customHeight="1">
      <c r="A26" s="316"/>
      <c r="B26" s="297"/>
      <c r="C26" s="297" t="s">
        <v>97</v>
      </c>
      <c r="D26" s="309"/>
      <c r="E26" s="307" t="s">
        <v>85</v>
      </c>
      <c r="F26" s="308"/>
      <c r="G26" s="50"/>
      <c r="H26" s="40" t="s">
        <v>17</v>
      </c>
      <c r="I26" s="51"/>
      <c r="J26" s="40"/>
      <c r="K26" s="40"/>
      <c r="L26" s="40" t="s">
        <v>145</v>
      </c>
      <c r="M26" s="51" t="s">
        <v>14</v>
      </c>
      <c r="N26" s="40" t="s">
        <v>14</v>
      </c>
      <c r="O26" s="51" t="s">
        <v>20</v>
      </c>
      <c r="P26" s="40" t="s">
        <v>20</v>
      </c>
      <c r="Q26" s="36"/>
      <c r="R26" s="36"/>
      <c r="S26" s="36"/>
      <c r="T26" s="36"/>
      <c r="U26" s="36" t="s">
        <v>17</v>
      </c>
      <c r="V26" s="36"/>
    </row>
    <row r="27" spans="1:22" s="44" customFormat="1" ht="15" customHeight="1">
      <c r="A27" s="209">
        <f>22</f>
        <v>22</v>
      </c>
      <c r="B27" s="191" t="s">
        <v>159</v>
      </c>
      <c r="C27" s="210">
        <f>2521</f>
        <v>2521</v>
      </c>
      <c r="D27" s="211" t="s">
        <v>82</v>
      </c>
      <c r="E27" s="212">
        <f t="shared" ref="E27:E38" si="10">IF(C27="","",C27)</f>
        <v>2521</v>
      </c>
      <c r="F27" s="213" t="s">
        <v>91</v>
      </c>
      <c r="G27" s="214"/>
      <c r="H27" s="196">
        <v>45801</v>
      </c>
      <c r="I27" s="215"/>
      <c r="J27" s="196"/>
      <c r="K27" s="196"/>
      <c r="L27" s="196">
        <f>IF(H27="","",H27+3)</f>
        <v>45804</v>
      </c>
      <c r="M27" s="215">
        <f>IF(L27="","",L27)</f>
        <v>45804</v>
      </c>
      <c r="N27" s="196">
        <f>IF(M27="","",M27)</f>
        <v>45804</v>
      </c>
      <c r="O27" s="215">
        <f>IF(N27="","",N27+1)</f>
        <v>45805</v>
      </c>
      <c r="P27" s="196">
        <f>IF(O27="","",O27)</f>
        <v>45805</v>
      </c>
      <c r="Q27" s="196"/>
      <c r="R27" s="196"/>
      <c r="S27" s="216"/>
      <c r="T27" s="216"/>
      <c r="U27" s="196">
        <f>IF(H27="","",H27+7)</f>
        <v>45808</v>
      </c>
      <c r="V27" s="216"/>
    </row>
    <row r="28" spans="1:22" s="44" customFormat="1" ht="15" customHeight="1">
      <c r="A28" s="54">
        <f>A27+1</f>
        <v>23</v>
      </c>
      <c r="B28" s="72" t="s">
        <v>158</v>
      </c>
      <c r="C28" s="68">
        <f>C27+1</f>
        <v>2522</v>
      </c>
      <c r="D28" s="70" t="s">
        <v>82</v>
      </c>
      <c r="E28" s="69">
        <f t="shared" si="10"/>
        <v>2522</v>
      </c>
      <c r="F28" s="71" t="s">
        <v>91</v>
      </c>
      <c r="G28" s="131"/>
      <c r="H28" s="131">
        <f>IF(U27="","",U27)</f>
        <v>45808</v>
      </c>
      <c r="I28" s="55"/>
      <c r="J28" s="131"/>
      <c r="K28" s="131"/>
      <c r="L28" s="131">
        <f>IF(H28="","",H28+3)</f>
        <v>45811</v>
      </c>
      <c r="M28" s="56">
        <f>IF(L28="","",L28)</f>
        <v>45811</v>
      </c>
      <c r="N28" s="131">
        <f>IF(M28="","",M28)</f>
        <v>45811</v>
      </c>
      <c r="O28" s="57">
        <f>IF(N28="","",N28+1)</f>
        <v>45812</v>
      </c>
      <c r="P28" s="131">
        <f>IF(O28="","",O28)</f>
        <v>45812</v>
      </c>
      <c r="Q28" s="131"/>
      <c r="R28" s="131"/>
      <c r="S28" s="57"/>
      <c r="T28" s="57"/>
      <c r="U28" s="131">
        <f>IF(H28="","",H28+7)</f>
        <v>45815</v>
      </c>
      <c r="V28" s="131"/>
    </row>
    <row r="29" spans="1:22" s="151" customFormat="1" ht="15" customHeight="1">
      <c r="A29" s="203">
        <f t="shared" ref="A29:A38" si="11">A28+1</f>
        <v>24</v>
      </c>
      <c r="B29" s="217" t="s">
        <v>158</v>
      </c>
      <c r="C29" s="210">
        <f t="shared" ref="C29:C33" si="12">C28+1</f>
        <v>2523</v>
      </c>
      <c r="D29" s="211" t="s">
        <v>82</v>
      </c>
      <c r="E29" s="212">
        <f t="shared" si="10"/>
        <v>2523</v>
      </c>
      <c r="F29" s="213" t="s">
        <v>91</v>
      </c>
      <c r="G29" s="218"/>
      <c r="H29" s="132">
        <f t="shared" ref="H29:H33" si="13">IF(U28="","",U28)</f>
        <v>45815</v>
      </c>
      <c r="I29" s="219"/>
      <c r="J29" s="132"/>
      <c r="K29" s="132"/>
      <c r="L29" s="132">
        <f t="shared" ref="L29:L33" si="14">IF(H29="","",H29+3)</f>
        <v>45818</v>
      </c>
      <c r="M29" s="219">
        <f t="shared" ref="M29:N29" si="15">IF(L29="","",L29)</f>
        <v>45818</v>
      </c>
      <c r="N29" s="132">
        <f t="shared" si="15"/>
        <v>45818</v>
      </c>
      <c r="O29" s="219">
        <f t="shared" ref="O29:O33" si="16">IF(N29="","",N29+1)</f>
        <v>45819</v>
      </c>
      <c r="P29" s="132">
        <f t="shared" ref="P29:P33" si="17">IF(O29="","",O29)</f>
        <v>45819</v>
      </c>
      <c r="Q29" s="132"/>
      <c r="R29" s="132"/>
      <c r="S29" s="132"/>
      <c r="T29" s="132"/>
      <c r="U29" s="132">
        <f t="shared" ref="U29:U33" si="18">IF(H29="","",H29+7)</f>
        <v>45822</v>
      </c>
      <c r="V29" s="132"/>
    </row>
    <row r="30" spans="1:22" s="151" customFormat="1" ht="15" customHeight="1">
      <c r="A30" s="54">
        <f t="shared" si="11"/>
        <v>25</v>
      </c>
      <c r="B30" s="72" t="s">
        <v>158</v>
      </c>
      <c r="C30" s="68">
        <f t="shared" si="12"/>
        <v>2524</v>
      </c>
      <c r="D30" s="70" t="s">
        <v>82</v>
      </c>
      <c r="E30" s="69">
        <f t="shared" si="10"/>
        <v>2524</v>
      </c>
      <c r="F30" s="71" t="s">
        <v>91</v>
      </c>
      <c r="G30" s="131"/>
      <c r="H30" s="131">
        <f t="shared" si="13"/>
        <v>45822</v>
      </c>
      <c r="I30" s="55"/>
      <c r="J30" s="131"/>
      <c r="K30" s="131"/>
      <c r="L30" s="131">
        <f t="shared" si="14"/>
        <v>45825</v>
      </c>
      <c r="M30" s="56">
        <f t="shared" ref="M30:N30" si="19">IF(L30="","",L30)</f>
        <v>45825</v>
      </c>
      <c r="N30" s="131">
        <f t="shared" si="19"/>
        <v>45825</v>
      </c>
      <c r="O30" s="56">
        <f t="shared" si="16"/>
        <v>45826</v>
      </c>
      <c r="P30" s="131">
        <f t="shared" si="17"/>
        <v>45826</v>
      </c>
      <c r="Q30" s="131"/>
      <c r="R30" s="131"/>
      <c r="S30" s="131"/>
      <c r="T30" s="131"/>
      <c r="U30" s="131">
        <f t="shared" si="18"/>
        <v>45829</v>
      </c>
      <c r="V30" s="131"/>
    </row>
    <row r="31" spans="1:22" s="44" customFormat="1" ht="15" customHeight="1">
      <c r="A31" s="197">
        <f t="shared" si="11"/>
        <v>26</v>
      </c>
      <c r="B31" s="217" t="s">
        <v>158</v>
      </c>
      <c r="C31" s="210">
        <f t="shared" si="12"/>
        <v>2525</v>
      </c>
      <c r="D31" s="211" t="s">
        <v>82</v>
      </c>
      <c r="E31" s="212">
        <f t="shared" si="10"/>
        <v>2525</v>
      </c>
      <c r="F31" s="213" t="s">
        <v>91</v>
      </c>
      <c r="G31" s="218"/>
      <c r="H31" s="132">
        <f t="shared" si="13"/>
        <v>45829</v>
      </c>
      <c r="I31" s="220"/>
      <c r="J31" s="221"/>
      <c r="K31" s="221"/>
      <c r="L31" s="132">
        <f t="shared" si="14"/>
        <v>45832</v>
      </c>
      <c r="M31" s="219">
        <f t="shared" ref="M31:N31" si="20">IF(L31="","",L31)</f>
        <v>45832</v>
      </c>
      <c r="N31" s="132">
        <f t="shared" si="20"/>
        <v>45832</v>
      </c>
      <c r="O31" s="219">
        <f t="shared" si="16"/>
        <v>45833</v>
      </c>
      <c r="P31" s="132">
        <f t="shared" si="17"/>
        <v>45833</v>
      </c>
      <c r="Q31" s="132"/>
      <c r="R31" s="132"/>
      <c r="S31" s="222"/>
      <c r="T31" s="222"/>
      <c r="U31" s="222">
        <f t="shared" si="18"/>
        <v>45836</v>
      </c>
      <c r="V31" s="222"/>
    </row>
    <row r="32" spans="1:22" s="151" customFormat="1" ht="15" customHeight="1">
      <c r="A32" s="58">
        <f t="shared" si="11"/>
        <v>27</v>
      </c>
      <c r="B32" s="72" t="s">
        <v>158</v>
      </c>
      <c r="C32" s="68">
        <f t="shared" si="12"/>
        <v>2526</v>
      </c>
      <c r="D32" s="70" t="s">
        <v>82</v>
      </c>
      <c r="E32" s="69">
        <f t="shared" si="10"/>
        <v>2526</v>
      </c>
      <c r="F32" s="71" t="s">
        <v>91</v>
      </c>
      <c r="G32" s="55"/>
      <c r="H32" s="131">
        <f t="shared" si="13"/>
        <v>45836</v>
      </c>
      <c r="I32" s="59"/>
      <c r="J32" s="60"/>
      <c r="K32" s="60"/>
      <c r="L32" s="131">
        <f t="shared" si="14"/>
        <v>45839</v>
      </c>
      <c r="M32" s="56">
        <f t="shared" ref="M32:N32" si="21">IF(L32="","",L32)</f>
        <v>45839</v>
      </c>
      <c r="N32" s="131">
        <f t="shared" si="21"/>
        <v>45839</v>
      </c>
      <c r="O32" s="56">
        <f t="shared" si="16"/>
        <v>45840</v>
      </c>
      <c r="P32" s="131">
        <f t="shared" si="17"/>
        <v>45840</v>
      </c>
      <c r="Q32" s="131"/>
      <c r="R32" s="131"/>
      <c r="S32" s="57"/>
      <c r="T32" s="57"/>
      <c r="U32" s="57">
        <f t="shared" si="18"/>
        <v>45843</v>
      </c>
      <c r="V32" s="57"/>
    </row>
    <row r="33" spans="1:22" s="44" customFormat="1" ht="15" customHeight="1">
      <c r="A33" s="246">
        <f t="shared" si="11"/>
        <v>28</v>
      </c>
      <c r="B33" s="247" t="s">
        <v>158</v>
      </c>
      <c r="C33" s="248">
        <f t="shared" si="12"/>
        <v>2527</v>
      </c>
      <c r="D33" s="249" t="s">
        <v>82</v>
      </c>
      <c r="E33" s="250">
        <f t="shared" si="10"/>
        <v>2527</v>
      </c>
      <c r="F33" s="251" t="s">
        <v>91</v>
      </c>
      <c r="G33" s="252"/>
      <c r="H33" s="150">
        <f t="shared" si="13"/>
        <v>45843</v>
      </c>
      <c r="I33" s="253"/>
      <c r="J33" s="254"/>
      <c r="K33" s="254"/>
      <c r="L33" s="150">
        <f t="shared" si="14"/>
        <v>45846</v>
      </c>
      <c r="M33" s="255">
        <f t="shared" ref="M33:N33" si="22">IF(L33="","",L33)</f>
        <v>45846</v>
      </c>
      <c r="N33" s="150">
        <f t="shared" si="22"/>
        <v>45846</v>
      </c>
      <c r="O33" s="255">
        <f t="shared" si="16"/>
        <v>45847</v>
      </c>
      <c r="P33" s="150">
        <f t="shared" si="17"/>
        <v>45847</v>
      </c>
      <c r="Q33" s="150"/>
      <c r="R33" s="150"/>
      <c r="S33" s="256"/>
      <c r="T33" s="256"/>
      <c r="U33" s="256">
        <f t="shared" si="18"/>
        <v>45850</v>
      </c>
      <c r="V33" s="256"/>
    </row>
    <row r="34" spans="1:22" s="77" customFormat="1" ht="15" hidden="1" customHeight="1">
      <c r="A34" s="54">
        <f t="shared" si="11"/>
        <v>29</v>
      </c>
      <c r="B34" s="72"/>
      <c r="C34" s="68"/>
      <c r="D34" s="70" t="s">
        <v>82</v>
      </c>
      <c r="E34" s="69" t="str">
        <f t="shared" si="10"/>
        <v/>
      </c>
      <c r="F34" s="71" t="s">
        <v>91</v>
      </c>
      <c r="G34" s="55"/>
      <c r="H34" s="131"/>
      <c r="I34" s="59"/>
      <c r="J34" s="60"/>
      <c r="K34" s="131"/>
      <c r="L34" s="131"/>
      <c r="M34" s="56"/>
      <c r="N34" s="131"/>
      <c r="O34" s="56"/>
      <c r="P34" s="131"/>
      <c r="Q34" s="131"/>
      <c r="R34" s="131"/>
      <c r="S34" s="131"/>
      <c r="T34" s="131"/>
      <c r="U34" s="131"/>
      <c r="V34" s="131"/>
    </row>
    <row r="35" spans="1:22" s="15" customFormat="1" ht="15" hidden="1" customHeight="1">
      <c r="A35" s="58">
        <f t="shared" si="11"/>
        <v>30</v>
      </c>
      <c r="B35" s="72"/>
      <c r="C35" s="68"/>
      <c r="D35" s="70" t="s">
        <v>82</v>
      </c>
      <c r="E35" s="69" t="str">
        <f t="shared" si="10"/>
        <v/>
      </c>
      <c r="F35" s="71" t="s">
        <v>91</v>
      </c>
      <c r="G35" s="55"/>
      <c r="H35" s="131"/>
      <c r="I35" s="59"/>
      <c r="J35" s="60"/>
      <c r="K35" s="131"/>
      <c r="L35" s="131"/>
      <c r="M35" s="56"/>
      <c r="N35" s="131"/>
      <c r="O35" s="56"/>
      <c r="P35" s="131"/>
      <c r="Q35" s="131"/>
      <c r="R35" s="131"/>
      <c r="S35" s="57"/>
      <c r="T35" s="57"/>
      <c r="U35" s="57"/>
      <c r="V35" s="57"/>
    </row>
    <row r="36" spans="1:22" s="15" customFormat="1" ht="15" hidden="1" customHeight="1">
      <c r="A36" s="54">
        <f t="shared" si="11"/>
        <v>31</v>
      </c>
      <c r="B36" s="72"/>
      <c r="C36" s="68"/>
      <c r="D36" s="70" t="s">
        <v>82</v>
      </c>
      <c r="E36" s="69" t="str">
        <f t="shared" si="10"/>
        <v/>
      </c>
      <c r="F36" s="71" t="s">
        <v>91</v>
      </c>
      <c r="G36" s="55"/>
      <c r="H36" s="131"/>
      <c r="I36" s="59"/>
      <c r="J36" s="60"/>
      <c r="K36" s="131"/>
      <c r="L36" s="131"/>
      <c r="M36" s="56"/>
      <c r="N36" s="131"/>
      <c r="O36" s="56"/>
      <c r="P36" s="131"/>
      <c r="Q36" s="131"/>
      <c r="R36" s="131"/>
      <c r="S36" s="131"/>
      <c r="T36" s="131"/>
      <c r="U36" s="131"/>
      <c r="V36" s="131"/>
    </row>
    <row r="37" spans="1:22" s="15" customFormat="1" ht="15" hidden="1" customHeight="1">
      <c r="A37" s="54">
        <f t="shared" si="11"/>
        <v>32</v>
      </c>
      <c r="B37" s="72"/>
      <c r="C37" s="68"/>
      <c r="D37" s="70" t="s">
        <v>82</v>
      </c>
      <c r="E37" s="69" t="str">
        <f t="shared" si="10"/>
        <v/>
      </c>
      <c r="F37" s="71" t="s">
        <v>91</v>
      </c>
      <c r="G37" s="55"/>
      <c r="H37" s="131"/>
      <c r="I37" s="59"/>
      <c r="J37" s="60"/>
      <c r="K37" s="131"/>
      <c r="L37" s="131"/>
      <c r="M37" s="56"/>
      <c r="N37" s="131"/>
      <c r="O37" s="56"/>
      <c r="P37" s="131"/>
      <c r="Q37" s="131"/>
      <c r="R37" s="131"/>
      <c r="S37" s="131"/>
      <c r="T37" s="131"/>
      <c r="U37" s="131"/>
      <c r="V37" s="131"/>
    </row>
    <row r="38" spans="1:22" s="15" customFormat="1" ht="15" hidden="1" customHeight="1">
      <c r="A38" s="112">
        <f t="shared" si="11"/>
        <v>33</v>
      </c>
      <c r="B38" s="99"/>
      <c r="C38" s="100"/>
      <c r="D38" s="105" t="s">
        <v>82</v>
      </c>
      <c r="E38" s="106" t="str">
        <f t="shared" si="10"/>
        <v/>
      </c>
      <c r="F38" s="103" t="s">
        <v>91</v>
      </c>
      <c r="G38" s="108"/>
      <c r="H38" s="98"/>
      <c r="I38" s="109"/>
      <c r="J38" s="110"/>
      <c r="K38" s="98"/>
      <c r="L38" s="98"/>
      <c r="M38" s="111"/>
      <c r="N38" s="98"/>
      <c r="O38" s="111"/>
      <c r="P38" s="98"/>
      <c r="Q38" s="98"/>
      <c r="R38" s="98"/>
      <c r="S38" s="98"/>
      <c r="T38" s="98"/>
      <c r="U38" s="98"/>
      <c r="V38" s="98"/>
    </row>
    <row r="39" spans="1:22" ht="15" customHeight="1">
      <c r="A39" s="15" t="s">
        <v>67</v>
      </c>
      <c r="B39" s="65"/>
      <c r="C39" s="66"/>
      <c r="D39" s="66"/>
      <c r="E39" s="66"/>
      <c r="F39" s="66"/>
      <c r="G39" s="67"/>
      <c r="H39" s="8"/>
      <c r="I39" s="7"/>
      <c r="J39" s="7"/>
      <c r="K39" s="7"/>
      <c r="L39" s="7"/>
      <c r="M39" s="7"/>
      <c r="N39" s="8"/>
      <c r="O39" s="7"/>
    </row>
    <row r="40" spans="1:22" ht="15" customHeight="1">
      <c r="A40" s="44"/>
      <c r="B40" s="44"/>
      <c r="C40" s="44"/>
      <c r="D40" s="44"/>
      <c r="E40" s="44"/>
      <c r="F40" s="44"/>
      <c r="G40" s="16"/>
      <c r="H40" s="15"/>
      <c r="I40" s="15"/>
      <c r="J40" s="15"/>
      <c r="K40" s="15"/>
      <c r="L40" s="20"/>
      <c r="M40" s="20"/>
      <c r="N40" s="20"/>
      <c r="O40" s="20"/>
      <c r="P40" s="15"/>
      <c r="Q40" s="15"/>
      <c r="R40" s="15"/>
      <c r="S40" s="15"/>
      <c r="T40" s="20"/>
      <c r="U40" s="20"/>
      <c r="V40" s="45" t="s">
        <v>21</v>
      </c>
    </row>
    <row r="41" spans="1:22" ht="15" customHeight="1">
      <c r="A41" s="127" t="s">
        <v>129</v>
      </c>
      <c r="B41" s="5"/>
      <c r="G41" s="16"/>
      <c r="H41" s="15"/>
      <c r="I41" s="15"/>
      <c r="J41" s="15"/>
      <c r="K41" s="15"/>
      <c r="L41" s="16"/>
      <c r="M41" s="20"/>
      <c r="N41" s="20"/>
      <c r="O41" s="20"/>
      <c r="P41" s="15"/>
      <c r="Q41" s="15"/>
      <c r="R41" s="15"/>
      <c r="S41" s="15"/>
      <c r="T41" s="20"/>
      <c r="U41" s="20"/>
      <c r="V41" s="16" t="s">
        <v>22</v>
      </c>
    </row>
    <row r="42" spans="1:22" ht="15" customHeight="1">
      <c r="A42" s="293" t="s">
        <v>6</v>
      </c>
      <c r="B42" s="298" t="s">
        <v>7</v>
      </c>
      <c r="C42" s="298" t="s">
        <v>8</v>
      </c>
      <c r="D42" s="310"/>
      <c r="E42" s="310"/>
      <c r="F42" s="311"/>
      <c r="G42" s="17" t="s">
        <v>23</v>
      </c>
      <c r="H42" s="17" t="s">
        <v>24</v>
      </c>
      <c r="I42" s="17" t="s">
        <v>25</v>
      </c>
      <c r="J42" s="46"/>
      <c r="K42" s="46"/>
      <c r="L42" s="17" t="s">
        <v>26</v>
      </c>
      <c r="M42" s="17" t="s">
        <v>12</v>
      </c>
      <c r="N42" s="17" t="s">
        <v>11</v>
      </c>
      <c r="O42" s="17" t="s">
        <v>18</v>
      </c>
      <c r="P42" s="46" t="s">
        <v>13</v>
      </c>
      <c r="Q42" s="17" t="s">
        <v>10</v>
      </c>
      <c r="R42" s="17"/>
      <c r="S42" s="46"/>
      <c r="T42" s="46" t="s">
        <v>23</v>
      </c>
      <c r="U42" s="46" t="s">
        <v>24</v>
      </c>
      <c r="V42" s="17" t="s">
        <v>25</v>
      </c>
    </row>
    <row r="43" spans="1:22" ht="15" customHeight="1">
      <c r="A43" s="293"/>
      <c r="B43" s="299"/>
      <c r="C43" s="299" t="s">
        <v>84</v>
      </c>
      <c r="D43" s="314"/>
      <c r="E43" s="312" t="s">
        <v>98</v>
      </c>
      <c r="F43" s="313"/>
      <c r="G43" s="32" t="s">
        <v>58</v>
      </c>
      <c r="H43" s="47" t="s">
        <v>15</v>
      </c>
      <c r="I43" s="47" t="s">
        <v>17</v>
      </c>
      <c r="J43" s="32"/>
      <c r="K43" s="32"/>
      <c r="L43" s="47" t="s">
        <v>27</v>
      </c>
      <c r="M43" s="47" t="s">
        <v>28</v>
      </c>
      <c r="N43" s="47" t="s">
        <v>14</v>
      </c>
      <c r="O43" s="47" t="s">
        <v>14</v>
      </c>
      <c r="P43" s="32" t="s">
        <v>20</v>
      </c>
      <c r="Q43" s="47" t="s">
        <v>15</v>
      </c>
      <c r="R43" s="47"/>
      <c r="S43" s="32"/>
      <c r="T43" s="32" t="s">
        <v>145</v>
      </c>
      <c r="U43" s="32" t="s">
        <v>59</v>
      </c>
      <c r="V43" s="47" t="s">
        <v>17</v>
      </c>
    </row>
    <row r="44" spans="1:22" s="15" customFormat="1" ht="15" customHeight="1">
      <c r="A44" s="257">
        <f>22</f>
        <v>22</v>
      </c>
      <c r="B44" s="204" t="s">
        <v>160</v>
      </c>
      <c r="C44" s="192">
        <f>2519</f>
        <v>2519</v>
      </c>
      <c r="D44" s="193" t="s">
        <v>83</v>
      </c>
      <c r="E44" s="194">
        <f t="shared" ref="E44:E55" si="23">IF(C44="","",C44)</f>
        <v>2519</v>
      </c>
      <c r="F44" s="195" t="s">
        <v>103</v>
      </c>
      <c r="G44" s="205">
        <v>45797</v>
      </c>
      <c r="H44" s="205">
        <f>IF(G44="","",G44+2)</f>
        <v>45799</v>
      </c>
      <c r="I44" s="205">
        <f>IF(H44="","",H44+2)</f>
        <v>45801</v>
      </c>
      <c r="J44" s="205"/>
      <c r="K44" s="205"/>
      <c r="L44" s="205">
        <f>IF(I44="","",I44+1)</f>
        <v>45802</v>
      </c>
      <c r="M44" s="205">
        <f>IF(L44="","",L44+1)</f>
        <v>45803</v>
      </c>
      <c r="N44" s="205">
        <f>IF(M44="","",M44+1)</f>
        <v>45804</v>
      </c>
      <c r="O44" s="205">
        <f>IF(N44="","",N44)</f>
        <v>45804</v>
      </c>
      <c r="P44" s="205">
        <f>IF(O44="","",O44+1)</f>
        <v>45805</v>
      </c>
      <c r="Q44" s="205">
        <f>IF(P44="","",P44+1)</f>
        <v>45806</v>
      </c>
      <c r="R44" s="205"/>
      <c r="S44" s="205"/>
      <c r="T44" s="205">
        <f>IF(U44="","",U44-1)</f>
        <v>45811</v>
      </c>
      <c r="U44" s="205">
        <f>IF(P44="","",P44+7)</f>
        <v>45812</v>
      </c>
      <c r="V44" s="205">
        <f>IF(U44="","",U44+3)</f>
        <v>45815</v>
      </c>
    </row>
    <row r="45" spans="1:22" s="15" customFormat="1" ht="15" customHeight="1">
      <c r="A45" s="6">
        <f>A44+1</f>
        <v>23</v>
      </c>
      <c r="B45" s="157" t="s">
        <v>81</v>
      </c>
      <c r="C45" s="152">
        <f>2511</f>
        <v>2511</v>
      </c>
      <c r="D45" s="158" t="s">
        <v>83</v>
      </c>
      <c r="E45" s="153">
        <f t="shared" si="23"/>
        <v>2511</v>
      </c>
      <c r="F45" s="159" t="s">
        <v>103</v>
      </c>
      <c r="G45" s="155">
        <f>IF(G44="","",G44+7)</f>
        <v>45804</v>
      </c>
      <c r="H45" s="155">
        <f>IF(G45="","",G45+2)</f>
        <v>45806</v>
      </c>
      <c r="I45" s="155">
        <f>IF(H45="","",H45+2)</f>
        <v>45808</v>
      </c>
      <c r="J45" s="155"/>
      <c r="K45" s="155"/>
      <c r="L45" s="155">
        <f>IF(I45="","",I45+1)</f>
        <v>45809</v>
      </c>
      <c r="M45" s="155">
        <f t="shared" ref="M45:N45" si="24">IF(L45="","",L45+1)</f>
        <v>45810</v>
      </c>
      <c r="N45" s="155">
        <f t="shared" si="24"/>
        <v>45811</v>
      </c>
      <c r="O45" s="155">
        <f>IF(N45="","",N45)</f>
        <v>45811</v>
      </c>
      <c r="P45" s="155">
        <f t="shared" ref="P45:Q45" si="25">IF(O45="","",O45+1)</f>
        <v>45812</v>
      </c>
      <c r="Q45" s="155">
        <f t="shared" si="25"/>
        <v>45813</v>
      </c>
      <c r="R45" s="155"/>
      <c r="S45" s="155"/>
      <c r="T45" s="155">
        <f>IF(U45="","",U45-1)</f>
        <v>45818</v>
      </c>
      <c r="U45" s="155">
        <f>IF(P45="","",P45+7)</f>
        <v>45819</v>
      </c>
      <c r="V45" s="155">
        <f>IF(U45="","",U45+3)</f>
        <v>45822</v>
      </c>
    </row>
    <row r="46" spans="1:22" s="15" customFormat="1" ht="15" customHeight="1">
      <c r="A46" s="53">
        <f t="shared" ref="A46:A55" si="26">A45+1</f>
        <v>24</v>
      </c>
      <c r="B46" s="198" t="s">
        <v>80</v>
      </c>
      <c r="C46" s="199">
        <f>C44+1</f>
        <v>2520</v>
      </c>
      <c r="D46" s="200" t="s">
        <v>83</v>
      </c>
      <c r="E46" s="201">
        <f t="shared" si="23"/>
        <v>2520</v>
      </c>
      <c r="F46" s="202" t="s">
        <v>92</v>
      </c>
      <c r="G46" s="207">
        <f>IF(T44="","",T44)</f>
        <v>45811</v>
      </c>
      <c r="H46" s="207">
        <f>IF(G46="","",G46+2)</f>
        <v>45813</v>
      </c>
      <c r="I46" s="207">
        <f t="shared" ref="I46" si="27">IF(H46="","",H46+2)</f>
        <v>45815</v>
      </c>
      <c r="J46" s="207"/>
      <c r="K46" s="207"/>
      <c r="L46" s="207">
        <f>IF(I46="","",I46+1)</f>
        <v>45816</v>
      </c>
      <c r="M46" s="207">
        <f>IF(L46="","",L46+1)</f>
        <v>45817</v>
      </c>
      <c r="N46" s="207">
        <f>IF(M46="","",M46+1)</f>
        <v>45818</v>
      </c>
      <c r="O46" s="207">
        <f>IF(N46="","",N46)</f>
        <v>45818</v>
      </c>
      <c r="P46" s="207">
        <f>IF(O46="","",O46+1)</f>
        <v>45819</v>
      </c>
      <c r="Q46" s="207">
        <f>IF(P46="","",P46+1)</f>
        <v>45820</v>
      </c>
      <c r="R46" s="207"/>
      <c r="S46" s="207"/>
      <c r="T46" s="207">
        <f>IF(U46="","",U46-1)</f>
        <v>45825</v>
      </c>
      <c r="U46" s="207">
        <f>IF(P46="","",P46+7)</f>
        <v>45826</v>
      </c>
      <c r="V46" s="207">
        <f>IF(U46="","",U46+3)</f>
        <v>45829</v>
      </c>
    </row>
    <row r="47" spans="1:22" s="15" customFormat="1" ht="15" customHeight="1">
      <c r="A47" s="6">
        <f t="shared" si="26"/>
        <v>25</v>
      </c>
      <c r="B47" s="157" t="s">
        <v>81</v>
      </c>
      <c r="C47" s="152">
        <f>C45+1</f>
        <v>2512</v>
      </c>
      <c r="D47" s="158" t="s">
        <v>99</v>
      </c>
      <c r="E47" s="153">
        <f t="shared" si="23"/>
        <v>2512</v>
      </c>
      <c r="F47" s="159" t="s">
        <v>103</v>
      </c>
      <c r="G47" s="155">
        <f t="shared" ref="G47:G48" si="28">IF(T45="","",T45)</f>
        <v>45818</v>
      </c>
      <c r="H47" s="155">
        <f t="shared" ref="H47:I47" si="29">IF(G47="","",G47+2)</f>
        <v>45820</v>
      </c>
      <c r="I47" s="155">
        <f t="shared" si="29"/>
        <v>45822</v>
      </c>
      <c r="J47" s="155"/>
      <c r="K47" s="155"/>
      <c r="L47" s="155">
        <f t="shared" ref="L47:L48" si="30">IF(I47="","",I47+1)</f>
        <v>45823</v>
      </c>
      <c r="M47" s="155">
        <f t="shared" ref="M47:N47" si="31">IF(L47="","",L47+1)</f>
        <v>45824</v>
      </c>
      <c r="N47" s="155">
        <f t="shared" si="31"/>
        <v>45825</v>
      </c>
      <c r="O47" s="155">
        <f t="shared" ref="O47:O48" si="32">IF(N47="","",N47)</f>
        <v>45825</v>
      </c>
      <c r="P47" s="155">
        <f t="shared" ref="P47:Q47" si="33">IF(O47="","",O47+1)</f>
        <v>45826</v>
      </c>
      <c r="Q47" s="155">
        <f t="shared" si="33"/>
        <v>45827</v>
      </c>
      <c r="R47" s="155"/>
      <c r="S47" s="155"/>
      <c r="T47" s="155">
        <f t="shared" ref="T47:T48" si="34">IF(U47="","",U47-1)</f>
        <v>45832</v>
      </c>
      <c r="U47" s="155">
        <f t="shared" ref="U47:U48" si="35">IF(P47="","",P47+7)</f>
        <v>45833</v>
      </c>
      <c r="V47" s="155">
        <f t="shared" ref="V47:V48" si="36">IF(U47="","",U47+3)</f>
        <v>45836</v>
      </c>
    </row>
    <row r="48" spans="1:22" s="15" customFormat="1" ht="15" customHeight="1">
      <c r="A48" s="208">
        <f t="shared" si="26"/>
        <v>26</v>
      </c>
      <c r="B48" s="198" t="s">
        <v>80</v>
      </c>
      <c r="C48" s="199">
        <f>C46+1</f>
        <v>2521</v>
      </c>
      <c r="D48" s="200" t="s">
        <v>100</v>
      </c>
      <c r="E48" s="201">
        <f t="shared" si="23"/>
        <v>2521</v>
      </c>
      <c r="F48" s="202" t="s">
        <v>103</v>
      </c>
      <c r="G48" s="207">
        <f t="shared" si="28"/>
        <v>45825</v>
      </c>
      <c r="H48" s="207">
        <f t="shared" ref="H48:I48" si="37">IF(G48="","",G48+2)</f>
        <v>45827</v>
      </c>
      <c r="I48" s="207">
        <f t="shared" si="37"/>
        <v>45829</v>
      </c>
      <c r="J48" s="207"/>
      <c r="K48" s="207"/>
      <c r="L48" s="207">
        <f t="shared" si="30"/>
        <v>45830</v>
      </c>
      <c r="M48" s="207">
        <f t="shared" ref="M48:N48" si="38">IF(L48="","",L48+1)</f>
        <v>45831</v>
      </c>
      <c r="N48" s="207">
        <f t="shared" si="38"/>
        <v>45832</v>
      </c>
      <c r="O48" s="207">
        <f t="shared" si="32"/>
        <v>45832</v>
      </c>
      <c r="P48" s="207">
        <f t="shared" ref="P48:Q48" si="39">IF(O48="","",O48+1)</f>
        <v>45833</v>
      </c>
      <c r="Q48" s="207">
        <f t="shared" si="39"/>
        <v>45834</v>
      </c>
      <c r="R48" s="207"/>
      <c r="S48" s="207"/>
      <c r="T48" s="207">
        <f t="shared" si="34"/>
        <v>45839</v>
      </c>
      <c r="U48" s="207">
        <f t="shared" si="35"/>
        <v>45840</v>
      </c>
      <c r="V48" s="207">
        <f t="shared" si="36"/>
        <v>45843</v>
      </c>
    </row>
    <row r="49" spans="1:22" s="15" customFormat="1" ht="15" customHeight="1">
      <c r="A49" s="156">
        <f t="shared" si="26"/>
        <v>27</v>
      </c>
      <c r="B49" s="157" t="s">
        <v>81</v>
      </c>
      <c r="C49" s="152">
        <f>C47+1</f>
        <v>2513</v>
      </c>
      <c r="D49" s="158" t="s">
        <v>83</v>
      </c>
      <c r="E49" s="153">
        <f t="shared" si="23"/>
        <v>2513</v>
      </c>
      <c r="F49" s="159" t="s">
        <v>103</v>
      </c>
      <c r="G49" s="155">
        <f>IF(T47="","",T47)</f>
        <v>45832</v>
      </c>
      <c r="H49" s="155">
        <f>IF(G49="","",G49+2)</f>
        <v>45834</v>
      </c>
      <c r="I49" s="155">
        <f>IF(H49="","",H49+2)</f>
        <v>45836</v>
      </c>
      <c r="J49" s="155"/>
      <c r="K49" s="155"/>
      <c r="L49" s="155">
        <f>IF(I49="","",I49+1)</f>
        <v>45837</v>
      </c>
      <c r="M49" s="155">
        <f>IF(L49="","",L49+1)</f>
        <v>45838</v>
      </c>
      <c r="N49" s="155">
        <f>IF(M49="","",M49+1)</f>
        <v>45839</v>
      </c>
      <c r="O49" s="155">
        <f>IF(N49="","",N49)</f>
        <v>45839</v>
      </c>
      <c r="P49" s="155">
        <f>IF(O49="","",O49+1)</f>
        <v>45840</v>
      </c>
      <c r="Q49" s="155">
        <f>IF(P49="","",P49+1)</f>
        <v>45841</v>
      </c>
      <c r="R49" s="155"/>
      <c r="S49" s="155"/>
      <c r="T49" s="155">
        <f>IF(U49="","",U49-1)</f>
        <v>45846</v>
      </c>
      <c r="U49" s="155">
        <f>IF(P49="","",P49+7)</f>
        <v>45847</v>
      </c>
      <c r="V49" s="155">
        <f>IF(U49="","",U49+3)</f>
        <v>45850</v>
      </c>
    </row>
    <row r="50" spans="1:22" s="15" customFormat="1" ht="15" customHeight="1">
      <c r="A50" s="258">
        <f t="shared" si="26"/>
        <v>28</v>
      </c>
      <c r="B50" s="240" t="s">
        <v>80</v>
      </c>
      <c r="C50" s="241">
        <f>C48+1</f>
        <v>2522</v>
      </c>
      <c r="D50" s="242" t="s">
        <v>90</v>
      </c>
      <c r="E50" s="243">
        <f>IF(C50="","",C50)</f>
        <v>2522</v>
      </c>
      <c r="F50" s="244" t="s">
        <v>93</v>
      </c>
      <c r="G50" s="245">
        <f>IF(T48="","",T48)</f>
        <v>45839</v>
      </c>
      <c r="H50" s="245">
        <f>IF(G50="","",G50+2)</f>
        <v>45841</v>
      </c>
      <c r="I50" s="245">
        <f>IF(H50="","",H50+2)</f>
        <v>45843</v>
      </c>
      <c r="J50" s="245"/>
      <c r="K50" s="245"/>
      <c r="L50" s="245">
        <f>IF(I50="","",I50+1)</f>
        <v>45844</v>
      </c>
      <c r="M50" s="245">
        <f>IF(L50="","",L50+1)</f>
        <v>45845</v>
      </c>
      <c r="N50" s="245">
        <f>IF(M50="","",M50+1)</f>
        <v>45846</v>
      </c>
      <c r="O50" s="245">
        <f>IF(N50="","",N50)</f>
        <v>45846</v>
      </c>
      <c r="P50" s="245">
        <f>IF(O50="","",O50+1)</f>
        <v>45847</v>
      </c>
      <c r="Q50" s="245">
        <f>IF(P50="","",P50+1)</f>
        <v>45848</v>
      </c>
      <c r="R50" s="245"/>
      <c r="S50" s="245"/>
      <c r="T50" s="245">
        <f>IF(U50="","",U50-1)</f>
        <v>45853</v>
      </c>
      <c r="U50" s="245">
        <f>IF(P50="","",P50+7)</f>
        <v>45854</v>
      </c>
      <c r="V50" s="245">
        <f>IF(U50="","",U50+3)</f>
        <v>45857</v>
      </c>
    </row>
    <row r="51" spans="1:22" s="15" customFormat="1" ht="15" hidden="1" customHeight="1">
      <c r="A51" s="58">
        <f t="shared" si="26"/>
        <v>29</v>
      </c>
      <c r="B51" s="72"/>
      <c r="C51" s="68"/>
      <c r="D51" s="70" t="s">
        <v>101</v>
      </c>
      <c r="E51" s="69" t="str">
        <f t="shared" si="23"/>
        <v/>
      </c>
      <c r="F51" s="71" t="s">
        <v>104</v>
      </c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1:22" s="15" customFormat="1" ht="15" hidden="1" customHeight="1">
      <c r="A52" s="58">
        <f t="shared" si="26"/>
        <v>30</v>
      </c>
      <c r="B52" s="72"/>
      <c r="C52" s="68"/>
      <c r="D52" s="70" t="s">
        <v>90</v>
      </c>
      <c r="E52" s="69" t="str">
        <f t="shared" si="23"/>
        <v/>
      </c>
      <c r="F52" s="71" t="s">
        <v>105</v>
      </c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</row>
    <row r="53" spans="1:22" s="15" customFormat="1" ht="15" hidden="1" customHeight="1">
      <c r="A53" s="58">
        <f t="shared" si="26"/>
        <v>31</v>
      </c>
      <c r="B53" s="72"/>
      <c r="C53" s="68"/>
      <c r="D53" s="70" t="s">
        <v>90</v>
      </c>
      <c r="E53" s="69" t="str">
        <f t="shared" si="23"/>
        <v/>
      </c>
      <c r="F53" s="71" t="s">
        <v>93</v>
      </c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</row>
    <row r="54" spans="1:22" s="15" customFormat="1" ht="15" hidden="1" customHeight="1">
      <c r="A54" s="58">
        <f t="shared" si="26"/>
        <v>32</v>
      </c>
      <c r="B54" s="72"/>
      <c r="C54" s="68"/>
      <c r="D54" s="70" t="s">
        <v>102</v>
      </c>
      <c r="E54" s="69" t="str">
        <f t="shared" si="23"/>
        <v/>
      </c>
      <c r="F54" s="71" t="s">
        <v>93</v>
      </c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</row>
    <row r="55" spans="1:22" s="15" customFormat="1" ht="15" hidden="1" customHeight="1">
      <c r="A55" s="104">
        <f t="shared" si="26"/>
        <v>33</v>
      </c>
      <c r="B55" s="99"/>
      <c r="C55" s="100"/>
      <c r="D55" s="105" t="s">
        <v>90</v>
      </c>
      <c r="E55" s="106" t="str">
        <f t="shared" si="23"/>
        <v/>
      </c>
      <c r="F55" s="103" t="s">
        <v>93</v>
      </c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</row>
    <row r="56" spans="1:22" ht="15" customHeight="1">
      <c r="A56" s="15" t="s">
        <v>66</v>
      </c>
    </row>
    <row r="57" spans="1:22" ht="15" customHeight="1">
      <c r="A57" s="37"/>
    </row>
    <row r="58" spans="1:22" ht="15" customHeight="1">
      <c r="A58" s="37"/>
    </row>
    <row r="59" spans="1:22" ht="15" customHeight="1">
      <c r="A59" s="12" t="s">
        <v>29</v>
      </c>
      <c r="B59" s="5" t="s">
        <v>30</v>
      </c>
      <c r="C59" s="5" t="s">
        <v>31</v>
      </c>
      <c r="D59" s="5"/>
      <c r="E59" s="5"/>
      <c r="F59" s="5"/>
    </row>
    <row r="60" spans="1:22" ht="15" customHeight="1">
      <c r="B60" s="1" t="s">
        <v>32</v>
      </c>
      <c r="C60" s="5" t="s">
        <v>76</v>
      </c>
      <c r="D60" s="5"/>
      <c r="E60" s="5"/>
      <c r="F60" s="5"/>
    </row>
    <row r="61" spans="1:22" ht="15" customHeight="1">
      <c r="B61" s="1" t="s">
        <v>33</v>
      </c>
      <c r="C61" s="44" t="s">
        <v>74</v>
      </c>
      <c r="D61" s="44"/>
      <c r="E61" s="44"/>
      <c r="F61" s="44"/>
    </row>
    <row r="62" spans="1:22" ht="15" customHeight="1">
      <c r="B62" s="1" t="s">
        <v>64</v>
      </c>
      <c r="C62" s="18"/>
      <c r="D62" s="18"/>
      <c r="E62" s="18"/>
      <c r="F62" s="18"/>
    </row>
    <row r="63" spans="1:22" ht="15" customHeight="1">
      <c r="B63" s="5" t="s">
        <v>34</v>
      </c>
      <c r="C63" s="19" t="s">
        <v>35</v>
      </c>
      <c r="D63" s="19"/>
      <c r="E63" s="19"/>
      <c r="F63" s="19"/>
    </row>
    <row r="64" spans="1:22" ht="15" customHeight="1">
      <c r="B64" s="5" t="s">
        <v>36</v>
      </c>
      <c r="C64" s="15" t="s">
        <v>77</v>
      </c>
      <c r="D64" s="15"/>
      <c r="E64" s="15"/>
      <c r="F64" s="15"/>
    </row>
    <row r="65" spans="2:21" ht="15" customHeight="1">
      <c r="B65" s="5" t="s">
        <v>37</v>
      </c>
      <c r="C65" s="5" t="s">
        <v>38</v>
      </c>
      <c r="D65" s="5"/>
      <c r="E65" s="5"/>
      <c r="F65" s="5"/>
    </row>
    <row r="66" spans="2:21" ht="15" customHeight="1">
      <c r="B66" s="9"/>
    </row>
    <row r="67" spans="2:21" ht="15" customHeight="1"/>
    <row r="68" spans="2:21" ht="15.75" customHeight="1">
      <c r="B68" s="287" t="s">
        <v>40</v>
      </c>
      <c r="C68" s="287"/>
      <c r="D68" s="287" t="s">
        <v>39</v>
      </c>
      <c r="E68" s="287"/>
      <c r="F68" s="287"/>
      <c r="G68" s="287"/>
      <c r="H68" s="291" t="s">
        <v>69</v>
      </c>
      <c r="I68" s="291"/>
      <c r="J68" s="124"/>
      <c r="K68" s="124"/>
      <c r="L68" s="291" t="s">
        <v>72</v>
      </c>
      <c r="M68" s="287"/>
      <c r="N68" s="287" t="s">
        <v>41</v>
      </c>
      <c r="O68" s="287"/>
      <c r="P68" s="287" t="s">
        <v>12</v>
      </c>
      <c r="Q68" s="287"/>
      <c r="T68" s="13"/>
    </row>
    <row r="69" spans="2:21" ht="15.75" customHeight="1">
      <c r="B69" s="286" t="s">
        <v>0</v>
      </c>
      <c r="C69" s="286"/>
      <c r="D69" s="286" t="s">
        <v>2</v>
      </c>
      <c r="E69" s="286"/>
      <c r="F69" s="286"/>
      <c r="G69" s="286"/>
      <c r="H69" s="289" t="s">
        <v>68</v>
      </c>
      <c r="I69" s="289"/>
      <c r="J69" s="123"/>
      <c r="K69" s="123"/>
      <c r="L69" s="289" t="s">
        <v>68</v>
      </c>
      <c r="M69" s="286"/>
      <c r="N69" s="288" t="s">
        <v>42</v>
      </c>
      <c r="O69" s="288"/>
      <c r="P69" s="286" t="s">
        <v>65</v>
      </c>
      <c r="Q69" s="286"/>
      <c r="T69" s="13"/>
    </row>
    <row r="70" spans="2:21" ht="15.75" customHeight="1">
      <c r="B70" s="285" t="s">
        <v>43</v>
      </c>
      <c r="C70" s="285"/>
      <c r="D70" s="317" t="s">
        <v>60</v>
      </c>
      <c r="E70" s="317"/>
      <c r="F70" s="317"/>
      <c r="G70" s="317"/>
      <c r="H70" s="285" t="s">
        <v>70</v>
      </c>
      <c r="I70" s="285"/>
      <c r="J70" s="122"/>
      <c r="K70" s="122"/>
      <c r="L70" s="285" t="s">
        <v>75</v>
      </c>
      <c r="M70" s="285"/>
      <c r="N70" s="285" t="s">
        <v>71</v>
      </c>
      <c r="O70" s="285"/>
      <c r="P70" s="285" t="s">
        <v>44</v>
      </c>
      <c r="Q70" s="285"/>
      <c r="T70" s="13"/>
    </row>
    <row r="72" spans="2:21" ht="15.75" customHeight="1">
      <c r="B72" s="290" t="s">
        <v>11</v>
      </c>
      <c r="C72" s="290"/>
      <c r="D72" s="287" t="s">
        <v>18</v>
      </c>
      <c r="E72" s="287"/>
      <c r="F72" s="287"/>
      <c r="G72" s="287"/>
      <c r="H72" s="287" t="s">
        <v>19</v>
      </c>
      <c r="I72" s="287"/>
      <c r="J72" s="124"/>
      <c r="K72" s="124"/>
      <c r="L72" s="287" t="s">
        <v>26</v>
      </c>
      <c r="M72" s="287"/>
      <c r="N72" s="287" t="s">
        <v>45</v>
      </c>
      <c r="O72" s="287"/>
      <c r="P72" s="290" t="s">
        <v>61</v>
      </c>
      <c r="Q72" s="290"/>
      <c r="R72" s="13"/>
      <c r="S72" s="13"/>
      <c r="T72" s="284"/>
      <c r="U72" s="284"/>
    </row>
    <row r="73" spans="2:21" ht="15.75" customHeight="1">
      <c r="B73" s="292" t="s">
        <v>49</v>
      </c>
      <c r="C73" s="292"/>
      <c r="D73" s="286" t="s">
        <v>46</v>
      </c>
      <c r="E73" s="286"/>
      <c r="F73" s="286"/>
      <c r="G73" s="286"/>
      <c r="H73" s="286" t="s">
        <v>47</v>
      </c>
      <c r="I73" s="286"/>
      <c r="J73" s="123"/>
      <c r="K73" s="123"/>
      <c r="L73" s="286" t="s">
        <v>48</v>
      </c>
      <c r="M73" s="286"/>
      <c r="N73" s="286" t="s">
        <v>46</v>
      </c>
      <c r="O73" s="286"/>
      <c r="P73" s="284" t="s">
        <v>62</v>
      </c>
      <c r="Q73" s="284"/>
      <c r="R73" s="13"/>
      <c r="S73" s="13"/>
      <c r="T73" s="284"/>
      <c r="U73" s="284"/>
    </row>
    <row r="74" spans="2:21" ht="15.75" customHeight="1">
      <c r="B74" s="285" t="s">
        <v>53</v>
      </c>
      <c r="C74" s="285"/>
      <c r="D74" s="285" t="s">
        <v>73</v>
      </c>
      <c r="E74" s="285"/>
      <c r="F74" s="285"/>
      <c r="G74" s="285"/>
      <c r="H74" s="285" t="s">
        <v>50</v>
      </c>
      <c r="I74" s="285"/>
      <c r="J74" s="122"/>
      <c r="K74" s="122"/>
      <c r="L74" s="285" t="s">
        <v>51</v>
      </c>
      <c r="M74" s="285"/>
      <c r="N74" s="285" t="s">
        <v>52</v>
      </c>
      <c r="O74" s="285"/>
      <c r="P74" s="285" t="s">
        <v>63</v>
      </c>
      <c r="Q74" s="285"/>
      <c r="R74" s="13"/>
      <c r="S74" s="13"/>
      <c r="T74" s="284"/>
      <c r="U74" s="284"/>
    </row>
  </sheetData>
  <mergeCells count="57">
    <mergeCell ref="B69:C69"/>
    <mergeCell ref="D69:G69"/>
    <mergeCell ref="D70:G70"/>
    <mergeCell ref="G2:J3"/>
    <mergeCell ref="M2:O3"/>
    <mergeCell ref="G4:J4"/>
    <mergeCell ref="B68:C68"/>
    <mergeCell ref="D68:G68"/>
    <mergeCell ref="A42:A43"/>
    <mergeCell ref="B8:B9"/>
    <mergeCell ref="B25:B26"/>
    <mergeCell ref="B42:B43"/>
    <mergeCell ref="C8:F8"/>
    <mergeCell ref="C9:D9"/>
    <mergeCell ref="E9:F9"/>
    <mergeCell ref="C25:F25"/>
    <mergeCell ref="E26:F26"/>
    <mergeCell ref="C26:D26"/>
    <mergeCell ref="C42:F42"/>
    <mergeCell ref="E43:F43"/>
    <mergeCell ref="C43:D43"/>
    <mergeCell ref="A8:A9"/>
    <mergeCell ref="A25:A26"/>
    <mergeCell ref="B72:C72"/>
    <mergeCell ref="B74:C74"/>
    <mergeCell ref="P68:Q68"/>
    <mergeCell ref="N68:O68"/>
    <mergeCell ref="L68:M68"/>
    <mergeCell ref="H74:I74"/>
    <mergeCell ref="H73:I73"/>
    <mergeCell ref="H72:I72"/>
    <mergeCell ref="H70:I70"/>
    <mergeCell ref="H69:I69"/>
    <mergeCell ref="H68:I68"/>
    <mergeCell ref="D74:G74"/>
    <mergeCell ref="D73:G73"/>
    <mergeCell ref="D72:G72"/>
    <mergeCell ref="B73:C73"/>
    <mergeCell ref="B70:C70"/>
    <mergeCell ref="P69:Q69"/>
    <mergeCell ref="N70:O70"/>
    <mergeCell ref="L74:M74"/>
    <mergeCell ref="L73:M73"/>
    <mergeCell ref="L72:M72"/>
    <mergeCell ref="N69:O69"/>
    <mergeCell ref="L70:M70"/>
    <mergeCell ref="L69:M69"/>
    <mergeCell ref="P72:Q72"/>
    <mergeCell ref="P70:Q70"/>
    <mergeCell ref="T74:U74"/>
    <mergeCell ref="T73:U73"/>
    <mergeCell ref="T72:U72"/>
    <mergeCell ref="N74:O74"/>
    <mergeCell ref="N73:O73"/>
    <mergeCell ref="N72:O72"/>
    <mergeCell ref="P74:Q74"/>
    <mergeCell ref="P73:Q73"/>
  </mergeCells>
  <phoneticPr fontId="17"/>
  <printOptions horizontalCentered="1"/>
  <pageMargins left="0.39370078740157483" right="0.39370078740157483" top="0.39370078740157483" bottom="0.39370078740157483" header="0" footer="0"/>
  <pageSetup paperSize="9" scale="57" orientation="landscape" cellComments="asDisplayed" horizontalDpi="4294967293" r:id="rId1"/>
  <headerFooter>
    <oddFooter>&amp;C&amp;"Yu Mincho,太字"&amp;20&amp;A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3"/>
  <sheetViews>
    <sheetView view="pageBreakPreview" zoomScale="90" zoomScaleNormal="70" zoomScaleSheetLayoutView="90" workbookViewId="0">
      <selection activeCell="B1" sqref="B1"/>
    </sheetView>
  </sheetViews>
  <sheetFormatPr defaultColWidth="13.875" defaultRowHeight="15.75" customHeight="1"/>
  <cols>
    <col min="1" max="1" width="7.625" style="21" customWidth="1"/>
    <col min="2" max="2" width="20.625" style="21" customWidth="1"/>
    <col min="3" max="3" width="3" style="21" bestFit="1" customWidth="1"/>
    <col min="4" max="4" width="5.625" style="21" bestFit="1" customWidth="1"/>
    <col min="5" max="5" width="3.5" style="21" bestFit="1" customWidth="1"/>
    <col min="6" max="6" width="5.625" style="21" bestFit="1" customWidth="1"/>
    <col min="7" max="16" width="15.625" style="21" customWidth="1"/>
    <col min="17" max="17" width="15.875" style="21" customWidth="1"/>
    <col min="18" max="20" width="15.625" style="21" customWidth="1"/>
    <col min="21" max="16384" width="13.875" style="21"/>
  </cols>
  <sheetData>
    <row r="1" spans="1:23" ht="15.75" customHeight="1">
      <c r="H1" s="30"/>
      <c r="I1" s="147"/>
      <c r="J1" s="147"/>
      <c r="K1" s="147"/>
      <c r="L1" s="147"/>
      <c r="M1" s="30"/>
      <c r="N1" s="83"/>
      <c r="O1" s="83"/>
      <c r="P1" s="83"/>
      <c r="Q1" s="83"/>
      <c r="R1" s="83"/>
    </row>
    <row r="2" spans="1:23" ht="15.75" customHeight="1">
      <c r="C2" s="327" t="str">
        <f>'1) 日本 - 中国'!G2</f>
        <v>上海民生輪船有限公司</v>
      </c>
      <c r="D2" s="327"/>
      <c r="E2" s="327"/>
      <c r="F2" s="327"/>
      <c r="G2" s="327"/>
      <c r="H2" s="327"/>
      <c r="I2" s="147"/>
      <c r="J2" s="329" t="str">
        <f>'1) 日本 - 中国'!M2</f>
        <v>2025年06月スケジュール</v>
      </c>
      <c r="K2" s="329"/>
      <c r="L2" s="329"/>
      <c r="M2" s="29"/>
      <c r="N2" s="83"/>
      <c r="O2" s="83"/>
      <c r="P2" s="83"/>
      <c r="Q2" s="83"/>
      <c r="R2" s="83"/>
    </row>
    <row r="3" spans="1:23" ht="15.75" customHeight="1">
      <c r="C3" s="327"/>
      <c r="D3" s="327"/>
      <c r="E3" s="327"/>
      <c r="F3" s="327"/>
      <c r="G3" s="327"/>
      <c r="H3" s="327"/>
      <c r="I3" s="147"/>
      <c r="J3" s="329"/>
      <c r="K3" s="329"/>
      <c r="L3" s="329"/>
      <c r="M3" s="27" t="s">
        <v>3</v>
      </c>
      <c r="N3" s="146">
        <f>'1) 日本 - 中国'!U3</f>
        <v>45804</v>
      </c>
      <c r="O3" s="74"/>
      <c r="P3" s="74"/>
      <c r="S3" s="27"/>
    </row>
    <row r="4" spans="1:23" ht="15.75" customHeight="1">
      <c r="C4" s="26"/>
      <c r="D4" s="328" t="str">
        <f>'1) 日本 - 中国'!G4</f>
        <v>SHANGHAI MINSHENG SHIPPING CO.,LTD.</v>
      </c>
      <c r="E4" s="328"/>
      <c r="F4" s="328"/>
      <c r="G4" s="328"/>
      <c r="H4" s="328"/>
      <c r="I4" s="328"/>
      <c r="J4" s="29" t="s">
        <v>155</v>
      </c>
      <c r="K4" s="75"/>
      <c r="L4" s="75"/>
      <c r="M4" s="145" t="s">
        <v>5</v>
      </c>
      <c r="N4" s="94" t="str">
        <f>'1) 日本 - 中国'!U4</f>
        <v>No.570 (R-1)</v>
      </c>
      <c r="O4" s="74"/>
      <c r="P4" s="74"/>
      <c r="S4" s="145"/>
      <c r="W4" s="25"/>
    </row>
    <row r="5" spans="1:23" ht="15.75" customHeight="1" thickBot="1">
      <c r="C5" s="26"/>
      <c r="D5" s="26"/>
      <c r="E5" s="26"/>
      <c r="F5" s="26"/>
      <c r="G5" s="26"/>
      <c r="H5" s="26"/>
      <c r="I5" s="26"/>
      <c r="J5" s="29" t="s">
        <v>156</v>
      </c>
      <c r="K5" s="26"/>
      <c r="L5" s="26"/>
      <c r="M5" s="26"/>
      <c r="N5" s="26"/>
      <c r="O5" s="26"/>
      <c r="W5" s="25"/>
    </row>
    <row r="6" spans="1:23" ht="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144"/>
      <c r="M6" s="24"/>
      <c r="N6" s="24"/>
    </row>
    <row r="7" spans="1:23" ht="15" customHeight="1">
      <c r="A7" s="94" t="s">
        <v>153</v>
      </c>
      <c r="B7" s="94" t="s">
        <v>152</v>
      </c>
    </row>
    <row r="8" spans="1:23" ht="15" customHeight="1">
      <c r="A8" s="324" t="s">
        <v>6</v>
      </c>
      <c r="B8" s="325" t="s">
        <v>7</v>
      </c>
      <c r="C8" s="325" t="s">
        <v>8</v>
      </c>
      <c r="D8" s="330"/>
      <c r="E8" s="330"/>
      <c r="F8" s="331"/>
      <c r="G8" s="143" t="s">
        <v>9</v>
      </c>
      <c r="H8" s="143"/>
      <c r="I8" s="143" t="s">
        <v>57</v>
      </c>
      <c r="J8" s="143" t="s">
        <v>56</v>
      </c>
      <c r="K8" s="143" t="s">
        <v>55</v>
      </c>
      <c r="L8" s="143"/>
      <c r="M8" s="143" t="s">
        <v>9</v>
      </c>
    </row>
    <row r="9" spans="1:23" ht="15" customHeight="1">
      <c r="A9" s="324"/>
      <c r="B9" s="326"/>
      <c r="C9" s="326" t="s">
        <v>84</v>
      </c>
      <c r="D9" s="334"/>
      <c r="E9" s="332" t="s">
        <v>85</v>
      </c>
      <c r="F9" s="333"/>
      <c r="G9" s="141" t="s">
        <v>15</v>
      </c>
      <c r="H9" s="142"/>
      <c r="I9" s="141" t="s">
        <v>17</v>
      </c>
      <c r="J9" s="141" t="s">
        <v>54</v>
      </c>
      <c r="K9" s="141" t="s">
        <v>28</v>
      </c>
      <c r="L9" s="141"/>
      <c r="M9" s="141" t="s">
        <v>15</v>
      </c>
    </row>
    <row r="10" spans="1:23" s="31" customFormat="1" ht="15" customHeight="1">
      <c r="A10" s="257">
        <f>22</f>
        <v>22</v>
      </c>
      <c r="B10" s="269" t="s">
        <v>151</v>
      </c>
      <c r="C10" s="139" t="s">
        <v>148</v>
      </c>
      <c r="D10" s="270">
        <f>662</f>
        <v>662</v>
      </c>
      <c r="E10" s="137" t="s">
        <v>147</v>
      </c>
      <c r="F10" s="271">
        <f>IF(D10="","",D10)</f>
        <v>662</v>
      </c>
      <c r="G10" s="196">
        <v>45806</v>
      </c>
      <c r="H10" s="272"/>
      <c r="I10" s="196">
        <f>IF(G10="","",G10+2)</f>
        <v>45808</v>
      </c>
      <c r="J10" s="196">
        <f>IF(I10="","",I10+1)</f>
        <v>45809</v>
      </c>
      <c r="K10" s="196">
        <f>IF(J10="","",J10+1)</f>
        <v>45810</v>
      </c>
      <c r="L10" s="196"/>
      <c r="M10" s="196">
        <f>IF(K10="","",K10+3)</f>
        <v>45813</v>
      </c>
    </row>
    <row r="11" spans="1:23" s="31" customFormat="1" ht="15" customHeight="1">
      <c r="A11" s="6">
        <f>A10+1</f>
        <v>23</v>
      </c>
      <c r="B11" s="261" t="s">
        <v>150</v>
      </c>
      <c r="C11" s="259" t="s">
        <v>148</v>
      </c>
      <c r="D11" s="262">
        <f>D10+1</f>
        <v>663</v>
      </c>
      <c r="E11" s="260" t="s">
        <v>147</v>
      </c>
      <c r="F11" s="263">
        <f t="shared" ref="F11:F15" si="0">IF(D11="","",D11)</f>
        <v>663</v>
      </c>
      <c r="G11" s="131">
        <f>IF(M10="","",M10)</f>
        <v>45813</v>
      </c>
      <c r="H11" s="131"/>
      <c r="I11" s="131">
        <f>IF(G11="","",G11+2)</f>
        <v>45815</v>
      </c>
      <c r="J11" s="131">
        <f t="shared" ref="J11:K12" si="1">IF(I11="","",I11+1)</f>
        <v>45816</v>
      </c>
      <c r="K11" s="131">
        <f t="shared" si="1"/>
        <v>45817</v>
      </c>
      <c r="L11" s="131"/>
      <c r="M11" s="131">
        <f>IF(K11="","",K11+3)</f>
        <v>45820</v>
      </c>
      <c r="R11" s="7" t="str">
        <f>IF(Z10="","",Z10)</f>
        <v/>
      </c>
    </row>
    <row r="12" spans="1:23" s="31" customFormat="1" ht="15" customHeight="1">
      <c r="A12" s="53">
        <f>A11+1</f>
        <v>24</v>
      </c>
      <c r="B12" s="140" t="s">
        <v>149</v>
      </c>
      <c r="C12" s="139" t="s">
        <v>148</v>
      </c>
      <c r="D12" s="138">
        <f t="shared" ref="D12:D15" si="2">D11+1</f>
        <v>664</v>
      </c>
      <c r="E12" s="137" t="s">
        <v>147</v>
      </c>
      <c r="F12" s="136">
        <f t="shared" si="0"/>
        <v>664</v>
      </c>
      <c r="G12" s="132">
        <f>IF(M11="","",M11)</f>
        <v>45820</v>
      </c>
      <c r="H12" s="132"/>
      <c r="I12" s="132">
        <f>IF(G12="","",G12+2)</f>
        <v>45822</v>
      </c>
      <c r="J12" s="132">
        <f t="shared" si="1"/>
        <v>45823</v>
      </c>
      <c r="K12" s="132">
        <f t="shared" si="1"/>
        <v>45824</v>
      </c>
      <c r="L12" s="132"/>
      <c r="M12" s="132">
        <f>IF(K12="","",K12+3)</f>
        <v>45827</v>
      </c>
    </row>
    <row r="13" spans="1:23" s="31" customFormat="1" ht="15" customHeight="1">
      <c r="A13" s="6">
        <f>A12+1</f>
        <v>25</v>
      </c>
      <c r="B13" s="261" t="s">
        <v>149</v>
      </c>
      <c r="C13" s="259" t="s">
        <v>148</v>
      </c>
      <c r="D13" s="262">
        <f t="shared" si="2"/>
        <v>665</v>
      </c>
      <c r="E13" s="260" t="s">
        <v>147</v>
      </c>
      <c r="F13" s="263">
        <f t="shared" si="0"/>
        <v>665</v>
      </c>
      <c r="G13" s="131">
        <f t="shared" ref="G13:G14" si="3">IF(M12="","",M12)</f>
        <v>45827</v>
      </c>
      <c r="H13" s="131"/>
      <c r="I13" s="131">
        <f t="shared" ref="I13:I15" si="4">IF(G13="","",G13+2)</f>
        <v>45829</v>
      </c>
      <c r="J13" s="131">
        <f t="shared" ref="J13:K13" si="5">IF(I13="","",I13+1)</f>
        <v>45830</v>
      </c>
      <c r="K13" s="131">
        <f t="shared" si="5"/>
        <v>45831</v>
      </c>
      <c r="L13" s="131"/>
      <c r="M13" s="131">
        <f t="shared" ref="M13:M15" si="6">IF(K13="","",K13+3)</f>
        <v>45834</v>
      </c>
    </row>
    <row r="14" spans="1:23" s="134" customFormat="1" ht="15" customHeight="1">
      <c r="A14" s="53">
        <f>A13+1</f>
        <v>26</v>
      </c>
      <c r="B14" s="140" t="s">
        <v>149</v>
      </c>
      <c r="C14" s="139" t="s">
        <v>148</v>
      </c>
      <c r="D14" s="138">
        <f t="shared" si="2"/>
        <v>666</v>
      </c>
      <c r="E14" s="137" t="s">
        <v>147</v>
      </c>
      <c r="F14" s="136">
        <f t="shared" si="0"/>
        <v>666</v>
      </c>
      <c r="G14" s="132">
        <f t="shared" si="3"/>
        <v>45834</v>
      </c>
      <c r="H14" s="132"/>
      <c r="I14" s="132">
        <f t="shared" si="4"/>
        <v>45836</v>
      </c>
      <c r="J14" s="132">
        <f t="shared" ref="J14:K14" si="7">IF(I14="","",I14+1)</f>
        <v>45837</v>
      </c>
      <c r="K14" s="132">
        <f t="shared" si="7"/>
        <v>45838</v>
      </c>
      <c r="L14" s="132"/>
      <c r="M14" s="132">
        <f t="shared" si="6"/>
        <v>45841</v>
      </c>
    </row>
    <row r="15" spans="1:23" s="134" customFormat="1" ht="15" customHeight="1">
      <c r="A15" s="161">
        <f>A14+1</f>
        <v>27</v>
      </c>
      <c r="B15" s="264" t="s">
        <v>149</v>
      </c>
      <c r="C15" s="265" t="s">
        <v>148</v>
      </c>
      <c r="D15" s="266">
        <f t="shared" si="2"/>
        <v>667</v>
      </c>
      <c r="E15" s="267" t="s">
        <v>147</v>
      </c>
      <c r="F15" s="268">
        <f t="shared" si="0"/>
        <v>667</v>
      </c>
      <c r="G15" s="98">
        <f>IF(M14="","",M14)</f>
        <v>45841</v>
      </c>
      <c r="H15" s="98"/>
      <c r="I15" s="98">
        <f t="shared" si="4"/>
        <v>45843</v>
      </c>
      <c r="J15" s="98">
        <f t="shared" ref="J15:K15" si="8">IF(I15="","",I15+1)</f>
        <v>45844</v>
      </c>
      <c r="K15" s="98">
        <f t="shared" si="8"/>
        <v>45845</v>
      </c>
      <c r="L15" s="98"/>
      <c r="M15" s="98">
        <f t="shared" si="6"/>
        <v>45848</v>
      </c>
    </row>
    <row r="16" spans="1:23" ht="15" customHeight="1">
      <c r="A16" s="15" t="s">
        <v>67</v>
      </c>
      <c r="B16" s="38"/>
      <c r="C16" s="135"/>
      <c r="D16" s="135"/>
      <c r="E16" s="135"/>
      <c r="F16" s="135"/>
      <c r="G16" s="7"/>
      <c r="H16" s="8"/>
      <c r="I16" s="7"/>
      <c r="J16" s="7"/>
      <c r="K16" s="7"/>
      <c r="L16" s="7"/>
      <c r="M16" s="7"/>
      <c r="N16" s="8"/>
      <c r="O16" s="7"/>
    </row>
    <row r="17" s="133" customFormat="1" ht="15" customHeight="1"/>
    <row r="18" s="133" customFormat="1" ht="15" customHeight="1"/>
    <row r="19" s="133" customFormat="1" ht="15" customHeight="1"/>
    <row r="20" s="133" customFormat="1" ht="15" customHeight="1"/>
    <row r="21" s="133" customFormat="1" ht="15" customHeight="1"/>
    <row r="22" s="133" customFormat="1" ht="15" customHeight="1"/>
    <row r="23" s="133" customFormat="1" ht="15" customHeight="1"/>
    <row r="24" s="133" customFormat="1" ht="15" customHeight="1"/>
    <row r="25" s="133" customFormat="1" ht="15" customHeight="1"/>
    <row r="26" s="133" customFormat="1" ht="15" customHeight="1"/>
    <row r="27" s="133" customFormat="1" ht="15" customHeight="1"/>
    <row r="28" s="133" customFormat="1" ht="15" customHeight="1"/>
    <row r="29" s="133" customFormat="1" ht="15" customHeight="1"/>
    <row r="30" s="133" customFormat="1" ht="15" customHeight="1"/>
    <row r="31" s="133" customFormat="1" ht="15" customHeight="1"/>
    <row r="32" s="133" customFormat="1" ht="15" customHeight="1"/>
    <row r="33" spans="2:19" s="133" customFormat="1" ht="15" customHeight="1"/>
    <row r="34" spans="2:19" ht="15.75" customHeight="1">
      <c r="B34" s="134"/>
      <c r="Q34" s="133"/>
      <c r="R34" s="133"/>
    </row>
    <row r="35" spans="2:19" ht="15.75" customHeight="1">
      <c r="Q35" s="133"/>
      <c r="R35" s="133"/>
    </row>
    <row r="36" spans="2:19" ht="15.75" customHeight="1">
      <c r="B36" s="12"/>
      <c r="C36" s="12"/>
      <c r="D36" s="12"/>
      <c r="E36" s="12"/>
      <c r="F36" s="12"/>
      <c r="G36" s="12"/>
      <c r="H36" s="13"/>
      <c r="I36" s="149"/>
      <c r="J36" s="12"/>
      <c r="K36" s="12"/>
      <c r="L36" s="149"/>
      <c r="M36" s="12"/>
      <c r="N36" s="12"/>
      <c r="O36" s="12"/>
      <c r="P36" s="12"/>
      <c r="Q36" s="12"/>
      <c r="R36" s="133"/>
      <c r="S36" s="22"/>
    </row>
    <row r="37" spans="2:19" ht="15.75" customHeight="1">
      <c r="B37" s="12"/>
      <c r="C37" s="12"/>
      <c r="D37" s="12"/>
      <c r="E37" s="12"/>
      <c r="F37" s="12"/>
      <c r="G37" s="12"/>
      <c r="H37" s="13"/>
      <c r="I37" s="149"/>
      <c r="J37" s="12"/>
      <c r="K37" s="12"/>
      <c r="L37" s="149"/>
      <c r="M37" s="12"/>
      <c r="N37" s="12"/>
      <c r="O37" s="12"/>
      <c r="P37" s="12"/>
      <c r="Q37" s="12"/>
      <c r="R37" s="133"/>
      <c r="S37" s="22"/>
    </row>
    <row r="38" spans="2:19" ht="15.75" customHeight="1">
      <c r="B38" s="13"/>
      <c r="C38" s="13"/>
      <c r="D38" s="13"/>
      <c r="E38" s="13"/>
      <c r="F38" s="13"/>
      <c r="G38" s="148"/>
      <c r="H38" s="148"/>
      <c r="I38" s="13"/>
      <c r="J38" s="13"/>
      <c r="K38" s="13"/>
      <c r="L38" s="13"/>
      <c r="M38" s="13"/>
      <c r="N38" s="13"/>
      <c r="O38" s="13"/>
      <c r="P38" s="13"/>
      <c r="Q38" s="13"/>
      <c r="R38" s="133"/>
      <c r="S38" s="22"/>
    </row>
    <row r="39" spans="2:19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33"/>
    </row>
    <row r="40" spans="2:19" ht="15.75" customHeight="1">
      <c r="B40" s="13"/>
      <c r="C40" s="13"/>
      <c r="D40" s="13"/>
      <c r="E40" s="13"/>
      <c r="F40" s="13"/>
      <c r="G40" s="12"/>
      <c r="H40" s="13"/>
      <c r="I40" s="12"/>
      <c r="J40" s="12"/>
      <c r="K40" s="12"/>
      <c r="L40" s="12"/>
      <c r="M40" s="12"/>
      <c r="N40" s="12"/>
      <c r="O40" s="12"/>
      <c r="P40" s="13"/>
      <c r="Q40" s="13"/>
      <c r="R40" s="13"/>
      <c r="S40" s="13"/>
    </row>
    <row r="41" spans="2:19" ht="15.75" customHeight="1">
      <c r="B41" s="13"/>
      <c r="C41" s="13"/>
      <c r="D41" s="13"/>
      <c r="E41" s="13"/>
      <c r="F41" s="13"/>
      <c r="G41" s="12"/>
      <c r="H41" s="13"/>
      <c r="I41" s="12"/>
      <c r="J41" s="12"/>
      <c r="K41" s="12"/>
      <c r="L41" s="12"/>
      <c r="M41" s="12"/>
      <c r="N41" s="12"/>
      <c r="O41" s="12"/>
      <c r="P41" s="13"/>
      <c r="Q41" s="13"/>
      <c r="R41" s="13"/>
      <c r="S41" s="13"/>
    </row>
    <row r="42" spans="2:19" ht="15.75" customHeight="1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2:19" ht="15.75" customHeight="1">
      <c r="Q43" s="133"/>
      <c r="R43" s="133"/>
    </row>
  </sheetData>
  <mergeCells count="8">
    <mergeCell ref="A8:A9"/>
    <mergeCell ref="B8:B9"/>
    <mergeCell ref="C2:H3"/>
    <mergeCell ref="D4:I4"/>
    <mergeCell ref="J2:L3"/>
    <mergeCell ref="C8:F8"/>
    <mergeCell ref="E9:F9"/>
    <mergeCell ref="C9:D9"/>
  </mergeCells>
  <phoneticPr fontId="32"/>
  <printOptions horizontalCentered="1"/>
  <pageMargins left="0.39370078740157483" right="0.39370078740157483" top="0.39370078740157483" bottom="0.39370078740157483" header="0" footer="0"/>
  <pageSetup paperSize="9" scale="83" orientation="landscape" cellComments="asDisplayed" r:id="rId1"/>
  <headerFooter>
    <oddFooter>&amp;C&amp;"Yu Mincho,太字"&amp;20&amp;A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75"/>
  <sheetViews>
    <sheetView view="pageBreakPreview" zoomScale="90" zoomScaleNormal="70" zoomScaleSheetLayoutView="90" workbookViewId="0">
      <selection activeCell="B1" sqref="B1"/>
    </sheetView>
  </sheetViews>
  <sheetFormatPr defaultColWidth="7.625" defaultRowHeight="15.75" customHeight="1" outlineLevelCol="1"/>
  <cols>
    <col min="1" max="3" width="15.875" style="21" customWidth="1"/>
    <col min="4" max="4" width="2.375" style="21" customWidth="1"/>
    <col min="5" max="5" width="15.875" style="21" customWidth="1"/>
    <col min="6" max="6" width="2.375" style="21" customWidth="1"/>
    <col min="7" max="7" width="8.875" style="21" customWidth="1"/>
    <col min="8" max="8" width="17.5" style="21" bestFit="1" customWidth="1"/>
    <col min="9" max="9" width="6.875" style="21" customWidth="1"/>
    <col min="10" max="10" width="3.375" style="21" customWidth="1"/>
    <col min="11" max="11" width="6.875" style="21" customWidth="1"/>
    <col min="12" max="12" width="3.375" style="21" customWidth="1"/>
    <col min="13" max="13" width="13.875" style="21" hidden="1" customWidth="1" outlineLevel="1"/>
    <col min="14" max="14" width="13.875" style="21" customWidth="1" collapsed="1"/>
    <col min="15" max="15" width="13.875" style="21" hidden="1" customWidth="1" outlineLevel="1"/>
    <col min="16" max="16" width="2.375" style="21" customWidth="1" collapsed="1"/>
    <col min="17" max="17" width="13.875" style="21" hidden="1" customWidth="1" outlineLevel="1"/>
    <col min="18" max="18" width="13.875" style="21" customWidth="1" collapsed="1"/>
    <col min="19" max="22" width="13.875" style="21" customWidth="1"/>
    <col min="23" max="24" width="13.875" style="21" hidden="1" customWidth="1" outlineLevel="1"/>
    <col min="25" max="25" width="2.375" style="21" customWidth="1" collapsed="1"/>
    <col min="26" max="26" width="13.875" style="21" hidden="1" customWidth="1" outlineLevel="1"/>
    <col min="27" max="27" width="13.875" style="21" customWidth="1" collapsed="1"/>
    <col min="28" max="38" width="13.875" style="21" customWidth="1"/>
    <col min="39" max="16384" width="7.625" style="21"/>
  </cols>
  <sheetData>
    <row r="1" spans="1:27" ht="15.75" customHeight="1">
      <c r="C1" s="81"/>
      <c r="D1" s="81"/>
      <c r="E1" s="81"/>
      <c r="F1" s="81"/>
      <c r="G1" s="335" t="s">
        <v>107</v>
      </c>
      <c r="H1" s="335"/>
      <c r="I1" s="335"/>
      <c r="J1" s="335"/>
      <c r="K1" s="335"/>
      <c r="L1" s="335"/>
      <c r="M1" s="335"/>
      <c r="N1" s="30"/>
      <c r="O1" s="82"/>
      <c r="P1" s="82"/>
      <c r="Q1" s="83"/>
      <c r="R1" s="336" t="str">
        <f>'1) 日本 - 中国'!M2</f>
        <v>2025年06月スケジュール</v>
      </c>
      <c r="S1" s="336"/>
      <c r="T1" s="336"/>
      <c r="U1" s="83"/>
      <c r="V1" s="83"/>
      <c r="W1" s="83"/>
      <c r="X1" s="83"/>
      <c r="Y1" s="83"/>
      <c r="AA1" s="85"/>
    </row>
    <row r="2" spans="1:27" ht="15.75" customHeight="1">
      <c r="C2" s="81"/>
      <c r="D2" s="81"/>
      <c r="E2" s="81"/>
      <c r="F2" s="81"/>
      <c r="G2" s="335"/>
      <c r="H2" s="335"/>
      <c r="I2" s="335"/>
      <c r="J2" s="335"/>
      <c r="K2" s="335"/>
      <c r="L2" s="335"/>
      <c r="M2" s="335"/>
      <c r="N2" s="28"/>
      <c r="O2" s="82"/>
      <c r="P2" s="82"/>
      <c r="Q2" s="83"/>
      <c r="R2" s="336"/>
      <c r="S2" s="336"/>
      <c r="T2" s="336"/>
      <c r="U2" s="83"/>
      <c r="V2" s="83"/>
      <c r="W2" s="83"/>
      <c r="X2" s="83"/>
      <c r="Y2" s="83"/>
      <c r="AA2" s="85"/>
    </row>
    <row r="3" spans="1:27" ht="15.75" customHeight="1">
      <c r="C3" s="81"/>
      <c r="D3" s="81"/>
      <c r="E3" s="81"/>
      <c r="F3" s="81"/>
      <c r="G3" s="335"/>
      <c r="H3" s="335"/>
      <c r="I3" s="335"/>
      <c r="J3" s="335"/>
      <c r="K3" s="335"/>
      <c r="L3" s="335"/>
      <c r="M3" s="335"/>
      <c r="N3" s="28"/>
      <c r="O3" s="82"/>
      <c r="P3" s="82"/>
      <c r="Q3" s="82"/>
      <c r="R3" s="29"/>
      <c r="S3" s="73" t="s">
        <v>1</v>
      </c>
      <c r="T3" s="74" t="s">
        <v>2</v>
      </c>
      <c r="U3" s="74"/>
      <c r="V3" s="27" t="str">
        <f>'1) 日本 - 中国'!T3</f>
        <v>Update：</v>
      </c>
      <c r="Z3" s="27"/>
      <c r="AA3" s="125">
        <f>'1) 日本 - 中国'!U3</f>
        <v>45804</v>
      </c>
    </row>
    <row r="4" spans="1:27" ht="15.75" customHeight="1">
      <c r="C4" s="86"/>
      <c r="D4" s="86"/>
      <c r="E4" s="86"/>
      <c r="F4" s="86"/>
      <c r="G4" s="337" t="s">
        <v>108</v>
      </c>
      <c r="H4" s="337"/>
      <c r="I4" s="337"/>
      <c r="J4" s="337"/>
      <c r="K4" s="337"/>
      <c r="L4" s="337"/>
      <c r="M4" s="337"/>
      <c r="N4" s="337"/>
      <c r="O4" s="75"/>
      <c r="P4" s="75"/>
      <c r="Q4" s="75"/>
      <c r="R4" s="75"/>
      <c r="S4" s="75"/>
      <c r="T4" s="74" t="s">
        <v>4</v>
      </c>
      <c r="U4" s="74"/>
      <c r="V4" s="87" t="str">
        <f>'1) 日本 - 中国'!T4</f>
        <v>Version：</v>
      </c>
      <c r="Z4" s="87"/>
      <c r="AA4" s="88" t="str">
        <f>'1) 日本 - 中国'!U4</f>
        <v>No.570 (R-1)</v>
      </c>
    </row>
    <row r="5" spans="1:27" ht="15.75" customHeight="1" thickBot="1">
      <c r="A5" s="89"/>
      <c r="B5" s="89"/>
      <c r="C5" s="89"/>
      <c r="D5" s="89"/>
      <c r="E5" s="89"/>
      <c r="F5" s="89"/>
      <c r="G5" s="89"/>
      <c r="H5" s="89"/>
      <c r="I5" s="90"/>
      <c r="J5" s="90"/>
      <c r="K5" s="90"/>
      <c r="L5" s="90"/>
      <c r="M5" s="89"/>
      <c r="N5" s="90"/>
      <c r="O5" s="90"/>
      <c r="P5" s="90"/>
      <c r="Q5" s="90"/>
      <c r="R5" s="90"/>
      <c r="S5" s="90"/>
      <c r="T5" s="90"/>
      <c r="U5" s="91"/>
      <c r="V5" s="91"/>
      <c r="W5" s="89"/>
      <c r="X5" s="89"/>
      <c r="Y5" s="89"/>
      <c r="Z5" s="89"/>
      <c r="AA5" s="89"/>
    </row>
    <row r="6" spans="1:27" ht="15" customHeight="1">
      <c r="M6" s="26"/>
      <c r="R6" s="93"/>
    </row>
    <row r="7" spans="1:27" ht="15" customHeight="1">
      <c r="A7" s="128" t="s">
        <v>135</v>
      </c>
      <c r="G7" s="128" t="s">
        <v>130</v>
      </c>
      <c r="H7" s="94"/>
      <c r="R7" s="23"/>
    </row>
    <row r="8" spans="1:27" ht="15" customHeight="1">
      <c r="A8" s="33" t="s">
        <v>57</v>
      </c>
      <c r="B8" s="33" t="s">
        <v>56</v>
      </c>
      <c r="C8" s="33" t="s">
        <v>55</v>
      </c>
      <c r="D8" s="33"/>
      <c r="E8" s="33" t="s">
        <v>9</v>
      </c>
      <c r="F8" s="33"/>
      <c r="G8" s="315" t="s">
        <v>6</v>
      </c>
      <c r="H8" s="294" t="s">
        <v>7</v>
      </c>
      <c r="I8" s="294" t="s">
        <v>8</v>
      </c>
      <c r="J8" s="300"/>
      <c r="K8" s="300"/>
      <c r="L8" s="301"/>
      <c r="M8" s="42"/>
      <c r="N8" s="33" t="str">
        <f>'1) 日本 - 中国'!H8</f>
        <v>上海</v>
      </c>
      <c r="O8" s="42"/>
      <c r="P8" s="33"/>
      <c r="Q8" s="33"/>
      <c r="R8" s="33" t="str">
        <f>'1) 日本 - 中国'!L8</f>
        <v>中関</v>
      </c>
      <c r="S8" s="33" t="str">
        <f>'1) 日本 - 中国'!M8</f>
        <v>水島</v>
      </c>
      <c r="T8" s="33" t="str">
        <f>'1) 日本 - 中国'!N8</f>
        <v>福山</v>
      </c>
      <c r="U8" s="33" t="str">
        <f>'1) 日本 - 中国'!O8</f>
        <v>伊予三島</v>
      </c>
      <c r="V8" s="33" t="str">
        <f>'1) 日本 - 中国'!P8</f>
        <v>広島（出島）</v>
      </c>
      <c r="W8" s="33"/>
      <c r="X8" s="33"/>
      <c r="Y8" s="42"/>
      <c r="Z8" s="42"/>
      <c r="AA8" s="33" t="str">
        <f>'1) 日本 - 中国'!U8</f>
        <v>上海</v>
      </c>
    </row>
    <row r="9" spans="1:27" ht="15" customHeight="1">
      <c r="A9" s="34" t="s">
        <v>17</v>
      </c>
      <c r="B9" s="34" t="s">
        <v>54</v>
      </c>
      <c r="C9" s="34" t="s">
        <v>124</v>
      </c>
      <c r="D9" s="34"/>
      <c r="E9" s="34" t="s">
        <v>141</v>
      </c>
      <c r="F9" s="34"/>
      <c r="G9" s="315"/>
      <c r="H9" s="295"/>
      <c r="I9" s="295" t="s">
        <v>84</v>
      </c>
      <c r="J9" s="338"/>
      <c r="K9" s="302" t="s">
        <v>85</v>
      </c>
      <c r="L9" s="304"/>
      <c r="M9" s="43"/>
      <c r="N9" s="34" t="s">
        <v>143</v>
      </c>
      <c r="O9" s="43"/>
      <c r="P9" s="34"/>
      <c r="Q9" s="34"/>
      <c r="R9" s="34" t="str">
        <f>'1) 日本 - 中国'!L9</f>
        <v>木/THU</v>
      </c>
      <c r="S9" s="34" t="str">
        <f>'1) 日本 - 中国'!M9</f>
        <v>金/FRI</v>
      </c>
      <c r="T9" s="34" t="str">
        <f>'1) 日本 - 中国'!N9</f>
        <v>金/FRI</v>
      </c>
      <c r="U9" s="34" t="str">
        <f>'1) 日本 - 中国'!O9</f>
        <v>土/SAT</v>
      </c>
      <c r="V9" s="34" t="str">
        <f>'1) 日本 - 中国'!P9</f>
        <v>土/SAT</v>
      </c>
      <c r="W9" s="34"/>
      <c r="X9" s="52"/>
      <c r="Y9" s="43"/>
      <c r="Z9" s="43"/>
      <c r="AA9" s="34" t="str">
        <f>'1) 日本 - 中国'!U9</f>
        <v>翌週火/TEU</v>
      </c>
    </row>
    <row r="10" spans="1:27" s="31" customFormat="1" ht="15" customHeight="1">
      <c r="A10" s="196">
        <f>IF(B10="","",B10-1)</f>
        <v>45794</v>
      </c>
      <c r="B10" s="196">
        <f t="shared" ref="B10" si="0">IF(C10="","",C10-1)</f>
        <v>45795</v>
      </c>
      <c r="C10" s="196">
        <f t="shared" ref="C10:C16" si="1">IF(E10="","",E10-3)</f>
        <v>45796</v>
      </c>
      <c r="D10" s="196"/>
      <c r="E10" s="196">
        <f t="shared" ref="E10:E16" si="2">IF(N10="","",N10-5)</f>
        <v>45799</v>
      </c>
      <c r="F10" s="196"/>
      <c r="G10" s="197">
        <f>IF('1) 日本 - 中国'!A10="","", '1) 日本 - 中国'!A10)</f>
        <v>22</v>
      </c>
      <c r="H10" s="191" t="str">
        <f>IF('1) 日本 - 中国'!B10="","", '1) 日本 - 中国'!B10)</f>
        <v>HAO AN</v>
      </c>
      <c r="I10" s="210">
        <f>IF('1) 日本 - 中国'!C10="","", '1) 日本 - 中国'!C10)</f>
        <v>559</v>
      </c>
      <c r="J10" s="223" t="s">
        <v>83</v>
      </c>
      <c r="K10" s="224">
        <f>IF('1) 日本 - 中国'!E10="","", '1) 日本 - 中国'!E10)</f>
        <v>559</v>
      </c>
      <c r="L10" s="202" t="s">
        <v>91</v>
      </c>
      <c r="M10" s="205"/>
      <c r="N10" s="205">
        <f>IF('1) 日本 - 中国'!H10="","", '1) 日本 - 中国'!H10)</f>
        <v>45804</v>
      </c>
      <c r="O10" s="205"/>
      <c r="P10" s="205"/>
      <c r="Q10" s="205"/>
      <c r="R10" s="206">
        <f>IF('1) 日本 - 中国'!L10="","", '1) 日本 - 中国'!L10)</f>
        <v>45806</v>
      </c>
      <c r="S10" s="207">
        <f>IF('1) 日本 - 中国'!M10="","", '1) 日本 - 中国'!M10)</f>
        <v>45807</v>
      </c>
      <c r="T10" s="207">
        <f>IF('1) 日本 - 中国'!N10="","", '1) 日本 - 中国'!N10)</f>
        <v>45807</v>
      </c>
      <c r="U10" s="205">
        <f>IF('1) 日本 - 中国'!O10="","", '1) 日本 - 中国'!O10)</f>
        <v>45808</v>
      </c>
      <c r="V10" s="207">
        <f>IF('1) 日本 - 中国'!P10="","", '1) 日本 - 中国'!P10)</f>
        <v>45808</v>
      </c>
      <c r="W10" s="205"/>
      <c r="X10" s="205"/>
      <c r="Y10" s="205"/>
      <c r="Z10" s="205"/>
      <c r="AA10" s="205">
        <f>IF('1) 日本 - 中国'!U10="","", '1) 日本 - 中国'!U10)</f>
        <v>45811</v>
      </c>
    </row>
    <row r="11" spans="1:27" s="31" customFormat="1" ht="15" customHeight="1">
      <c r="A11" s="155">
        <f>IF(B11="","",B11-1)</f>
        <v>45801</v>
      </c>
      <c r="B11" s="155">
        <f t="shared" ref="B11" si="3">IF(C11="","",C11-1)</f>
        <v>45802</v>
      </c>
      <c r="C11" s="155">
        <f t="shared" si="1"/>
        <v>45803</v>
      </c>
      <c r="D11" s="155"/>
      <c r="E11" s="155">
        <f>IF(N11="","",E10+7)</f>
        <v>45806</v>
      </c>
      <c r="F11" s="155"/>
      <c r="G11" s="342">
        <f>IF('1) 日本 - 中国'!A11="","", '1) 日本 - 中国'!A11)</f>
        <v>23</v>
      </c>
      <c r="H11" s="343" t="str">
        <f>IF('1) 日本 - 中国'!B11="","", '1) 日本 - 中国'!B11)</f>
        <v>HAO AN</v>
      </c>
      <c r="I11" s="349">
        <f>IF('1) 日本 - 中国'!C11="","", '1) 日本 - 中国'!C11)</f>
        <v>560</v>
      </c>
      <c r="J11" s="350" t="s">
        <v>83</v>
      </c>
      <c r="K11" s="351">
        <f>IF('1) 日本 - 中国'!E11="","", '1) 日本 - 中国'!E11)</f>
        <v>560</v>
      </c>
      <c r="L11" s="347" t="s">
        <v>91</v>
      </c>
      <c r="M11" s="348"/>
      <c r="N11" s="348" t="str">
        <f>IF('1) 日本 - 中国'!H11="","", '1) 日本 - 中国'!H11)</f>
        <v>SKIP</v>
      </c>
      <c r="O11" s="348"/>
      <c r="P11" s="348"/>
      <c r="Q11" s="348"/>
      <c r="R11" s="348" t="str">
        <f>IF('1) 日本 - 中国'!L11="","", '1) 日本 - 中国'!L11)</f>
        <v>SKIP</v>
      </c>
      <c r="S11" s="348" t="str">
        <f>IF('1) 日本 - 中国'!M11="","", '1) 日本 - 中国'!M11)</f>
        <v>SKIP</v>
      </c>
      <c r="T11" s="348" t="str">
        <f>IF('1) 日本 - 中国'!N11="","", '1) 日本 - 中国'!N11)</f>
        <v>SKIP</v>
      </c>
      <c r="U11" s="348" t="str">
        <f>IF('1) 日本 - 中国'!O11="","", '1) 日本 - 中国'!O11)</f>
        <v>SKIP</v>
      </c>
      <c r="V11" s="348" t="str">
        <f>IF('1) 日本 - 中国'!P11="","", '1) 日本 - 中国'!P11)</f>
        <v>SKIP</v>
      </c>
      <c r="W11" s="348"/>
      <c r="X11" s="348"/>
      <c r="Y11" s="348"/>
      <c r="Z11" s="348"/>
      <c r="AA11" s="348" t="str">
        <f>IF('1) 日本 - 中国'!U11="","", '1) 日本 - 中国'!U11)</f>
        <v>SKIP</v>
      </c>
    </row>
    <row r="12" spans="1:27" s="31" customFormat="1" ht="15" customHeight="1">
      <c r="A12" s="207">
        <f t="shared" ref="A12:B12" si="4">IF(B12="","",B12-1)</f>
        <v>45808</v>
      </c>
      <c r="B12" s="207">
        <f t="shared" si="4"/>
        <v>45809</v>
      </c>
      <c r="C12" s="207">
        <f t="shared" si="1"/>
        <v>45810</v>
      </c>
      <c r="D12" s="207"/>
      <c r="E12" s="207">
        <f t="shared" si="2"/>
        <v>45813</v>
      </c>
      <c r="F12" s="207"/>
      <c r="G12" s="208">
        <f>IF('1) 日本 - 中国'!A12="","", '1) 日本 - 中国'!A12)</f>
        <v>24</v>
      </c>
      <c r="H12" s="198" t="str">
        <f>IF('1) 日本 - 中国'!B12="","", '1) 日本 - 中国'!B12)</f>
        <v>HAO AN</v>
      </c>
      <c r="I12" s="199">
        <f>IF('1) 日本 - 中国'!C12="","", '1) 日本 - 中国'!C12)</f>
        <v>561</v>
      </c>
      <c r="J12" s="225" t="s">
        <v>83</v>
      </c>
      <c r="K12" s="224">
        <f>IF('1) 日本 - 中国'!E12="","", '1) 日本 - 中国'!E12)</f>
        <v>561</v>
      </c>
      <c r="L12" s="202" t="s">
        <v>91</v>
      </c>
      <c r="M12" s="207"/>
      <c r="N12" s="207">
        <f>IF('1) 日本 - 中国'!H12="","", '1) 日本 - 中国'!H12)</f>
        <v>45818</v>
      </c>
      <c r="O12" s="207"/>
      <c r="P12" s="207"/>
      <c r="Q12" s="207"/>
      <c r="R12" s="207">
        <f>IF('1) 日本 - 中国'!L12="","", '1) 日本 - 中国'!L12)</f>
        <v>45820</v>
      </c>
      <c r="S12" s="207">
        <f>IF('1) 日本 - 中国'!M12="","", '1) 日本 - 中国'!M12)</f>
        <v>45821</v>
      </c>
      <c r="T12" s="207">
        <f>IF('1) 日本 - 中国'!N12="","", '1) 日本 - 中国'!N12)</f>
        <v>45821</v>
      </c>
      <c r="U12" s="207">
        <f>IF('1) 日本 - 中国'!O12="","", '1) 日本 - 中国'!O12)</f>
        <v>45822</v>
      </c>
      <c r="V12" s="207">
        <f>IF('1) 日本 - 中国'!P12="","", '1) 日本 - 中国'!P12)</f>
        <v>45822</v>
      </c>
      <c r="W12" s="207"/>
      <c r="X12" s="207"/>
      <c r="Y12" s="207"/>
      <c r="Z12" s="207"/>
      <c r="AA12" s="207">
        <f>IF('1) 日本 - 中国'!U12="","", '1) 日本 - 中国'!U12)</f>
        <v>45825</v>
      </c>
    </row>
    <row r="13" spans="1:27" s="31" customFormat="1" ht="15" customHeight="1">
      <c r="A13" s="155">
        <f t="shared" ref="A13:B13" si="5">IF(B13="","",B13-1)</f>
        <v>45815</v>
      </c>
      <c r="B13" s="155">
        <f t="shared" si="5"/>
        <v>45816</v>
      </c>
      <c r="C13" s="155">
        <f t="shared" si="1"/>
        <v>45817</v>
      </c>
      <c r="D13" s="155"/>
      <c r="E13" s="155">
        <f t="shared" si="2"/>
        <v>45820</v>
      </c>
      <c r="F13" s="155"/>
      <c r="G13" s="6">
        <f>IF('1) 日本 - 中国'!A13="","", '1) 日本 - 中国'!A13)</f>
        <v>25</v>
      </c>
      <c r="H13" s="157" t="str">
        <f>IF('1) 日本 - 中国'!B13="","", '1) 日本 - 中国'!B13)</f>
        <v>HAO AN</v>
      </c>
      <c r="I13" s="152">
        <f>IF('1) 日本 - 中国'!C13="","", '1) 日本 - 中国'!C13)</f>
        <v>562</v>
      </c>
      <c r="J13" s="170" t="s">
        <v>83</v>
      </c>
      <c r="K13" s="169">
        <f>IF('1) 日本 - 中国'!E13="","", '1) 日本 - 中国'!E13)</f>
        <v>562</v>
      </c>
      <c r="L13" s="159" t="s">
        <v>91</v>
      </c>
      <c r="M13" s="155"/>
      <c r="N13" s="155">
        <f>IF('1) 日本 - 中国'!H13="","", '1) 日本 - 中国'!H13)</f>
        <v>45825</v>
      </c>
      <c r="O13" s="155"/>
      <c r="P13" s="155"/>
      <c r="Q13" s="155"/>
      <c r="R13" s="155">
        <f>IF('1) 日本 - 中国'!L13="","", '1) 日本 - 中国'!L13)</f>
        <v>45827</v>
      </c>
      <c r="S13" s="155">
        <f>IF('1) 日本 - 中国'!M13="","", '1) 日本 - 中国'!M13)</f>
        <v>45828</v>
      </c>
      <c r="T13" s="155">
        <f>IF('1) 日本 - 中国'!N13="","", '1) 日本 - 中国'!N13)</f>
        <v>45828</v>
      </c>
      <c r="U13" s="155">
        <f>IF('1) 日本 - 中国'!O13="","", '1) 日本 - 中国'!O13)</f>
        <v>45829</v>
      </c>
      <c r="V13" s="155">
        <f>IF('1) 日本 - 中国'!P13="","", '1) 日本 - 中国'!P13)</f>
        <v>45829</v>
      </c>
      <c r="W13" s="155"/>
      <c r="X13" s="155"/>
      <c r="Y13" s="155"/>
      <c r="Z13" s="155"/>
      <c r="AA13" s="155">
        <f>IF('1) 日本 - 中国'!U13="","", '1) 日本 - 中国'!U13)</f>
        <v>45832</v>
      </c>
    </row>
    <row r="14" spans="1:27" s="97" customFormat="1" ht="15" customHeight="1">
      <c r="A14" s="207">
        <f t="shared" ref="A14:B14" si="6">IF(B14="","",B14-1)</f>
        <v>45822</v>
      </c>
      <c r="B14" s="207">
        <f t="shared" si="6"/>
        <v>45823</v>
      </c>
      <c r="C14" s="207">
        <f t="shared" si="1"/>
        <v>45824</v>
      </c>
      <c r="D14" s="207"/>
      <c r="E14" s="207">
        <f t="shared" si="2"/>
        <v>45827</v>
      </c>
      <c r="F14" s="207"/>
      <c r="G14" s="53">
        <f>IF('1) 日本 - 中国'!A14="","", '1) 日本 - 中国'!A14)</f>
        <v>26</v>
      </c>
      <c r="H14" s="198" t="str">
        <f>IF('1) 日本 - 中国'!B14="","", '1) 日本 - 中国'!B14)</f>
        <v>HAO AN</v>
      </c>
      <c r="I14" s="199">
        <f>IF('1) 日本 - 中国'!C14="","", '1) 日本 - 中国'!C14)</f>
        <v>563</v>
      </c>
      <c r="J14" s="225" t="s">
        <v>83</v>
      </c>
      <c r="K14" s="224">
        <f>IF('1) 日本 - 中国'!E14="","", '1) 日本 - 中国'!E14)</f>
        <v>563</v>
      </c>
      <c r="L14" s="202" t="s">
        <v>91</v>
      </c>
      <c r="M14" s="207"/>
      <c r="N14" s="207">
        <f>IF('1) 日本 - 中国'!H14="","", '1) 日本 - 中国'!H14)</f>
        <v>45832</v>
      </c>
      <c r="O14" s="207"/>
      <c r="P14" s="207"/>
      <c r="Q14" s="207"/>
      <c r="R14" s="207">
        <f>IF('1) 日本 - 中国'!L14="","", '1) 日本 - 中国'!L14)</f>
        <v>45834</v>
      </c>
      <c r="S14" s="207">
        <f>IF('1) 日本 - 中国'!M14="","", '1) 日本 - 中国'!M14)</f>
        <v>45835</v>
      </c>
      <c r="T14" s="207">
        <f>IF('1) 日本 - 中国'!N14="","", '1) 日本 - 中国'!N14)</f>
        <v>45835</v>
      </c>
      <c r="U14" s="207">
        <f>IF('1) 日本 - 中国'!O14="","", '1) 日本 - 中国'!O14)</f>
        <v>45836</v>
      </c>
      <c r="V14" s="207">
        <f>IF('1) 日本 - 中国'!P14="","", '1) 日本 - 中国'!P14)</f>
        <v>45836</v>
      </c>
      <c r="W14" s="207"/>
      <c r="X14" s="207"/>
      <c r="Y14" s="207"/>
      <c r="Z14" s="207"/>
      <c r="AA14" s="207">
        <f>IF('1) 日本 - 中国'!U14="","", '1) 日本 - 中国'!U14)</f>
        <v>45839</v>
      </c>
    </row>
    <row r="15" spans="1:27" s="31" customFormat="1" ht="15" customHeight="1">
      <c r="A15" s="155">
        <f t="shared" ref="A15:B15" si="7">IF(B15="","",B15-1)</f>
        <v>45829</v>
      </c>
      <c r="B15" s="155">
        <f t="shared" si="7"/>
        <v>45830</v>
      </c>
      <c r="C15" s="155">
        <f t="shared" si="1"/>
        <v>45831</v>
      </c>
      <c r="D15" s="155"/>
      <c r="E15" s="155">
        <f t="shared" si="2"/>
        <v>45834</v>
      </c>
      <c r="F15" s="155"/>
      <c r="G15" s="6">
        <f>IF('1) 日本 - 中国'!A15="","", '1) 日本 - 中国'!A15)</f>
        <v>27</v>
      </c>
      <c r="H15" s="157" t="str">
        <f>IF('1) 日本 - 中国'!B15="","", '1) 日本 - 中国'!B15)</f>
        <v>HAO AN</v>
      </c>
      <c r="I15" s="152">
        <f>IF('1) 日本 - 中国'!C15="","", '1) 日本 - 中国'!C15)</f>
        <v>564</v>
      </c>
      <c r="J15" s="170" t="s">
        <v>83</v>
      </c>
      <c r="K15" s="169">
        <f>IF('1) 日本 - 中国'!E15="","", '1) 日本 - 中国'!E15)</f>
        <v>564</v>
      </c>
      <c r="L15" s="159" t="s">
        <v>91</v>
      </c>
      <c r="M15" s="155"/>
      <c r="N15" s="155">
        <f>IF('1) 日本 - 中国'!H15="","", '1) 日本 - 中国'!H15)</f>
        <v>45839</v>
      </c>
      <c r="O15" s="155"/>
      <c r="P15" s="155"/>
      <c r="Q15" s="155"/>
      <c r="R15" s="155">
        <f>IF('1) 日本 - 中国'!L15="","", '1) 日本 - 中国'!L15)</f>
        <v>45841</v>
      </c>
      <c r="S15" s="155">
        <f>IF('1) 日本 - 中国'!M15="","", '1) 日本 - 中国'!M15)</f>
        <v>45842</v>
      </c>
      <c r="T15" s="155">
        <f>IF('1) 日本 - 中国'!N15="","", '1) 日本 - 中国'!N15)</f>
        <v>45842</v>
      </c>
      <c r="U15" s="155">
        <f>IF('1) 日本 - 中国'!O15="","", '1) 日本 - 中国'!O15)</f>
        <v>45843</v>
      </c>
      <c r="V15" s="155">
        <f>IF('1) 日本 - 中国'!P15="","", '1) 日本 - 中国'!P15)</f>
        <v>45843</v>
      </c>
      <c r="W15" s="155"/>
      <c r="X15" s="155"/>
      <c r="Y15" s="155"/>
      <c r="Z15" s="155"/>
      <c r="AA15" s="155">
        <f>IF('1) 日本 - 中国'!U15="","", '1) 日本 - 中国'!U15)</f>
        <v>45846</v>
      </c>
    </row>
    <row r="16" spans="1:27" s="97" customFormat="1" ht="15" customHeight="1">
      <c r="A16" s="245">
        <f t="shared" ref="A16:B16" si="8">IF(B16="","",B16-1)</f>
        <v>45836</v>
      </c>
      <c r="B16" s="245">
        <f t="shared" si="8"/>
        <v>45837</v>
      </c>
      <c r="C16" s="245">
        <f t="shared" si="1"/>
        <v>45838</v>
      </c>
      <c r="D16" s="245"/>
      <c r="E16" s="245">
        <f t="shared" si="2"/>
        <v>45841</v>
      </c>
      <c r="F16" s="245"/>
      <c r="G16" s="76">
        <f>IF('1) 日本 - 中国'!A16="","", '1) 日本 - 中国'!A16)</f>
        <v>28</v>
      </c>
      <c r="H16" s="240" t="str">
        <f>IF('1) 日本 - 中国'!B16="","", '1) 日本 - 中国'!B16)</f>
        <v>HAO AN</v>
      </c>
      <c r="I16" s="241">
        <f>IF('1) 日本 - 中国'!C16="","", '1) 日本 - 中国'!C16)</f>
        <v>565</v>
      </c>
      <c r="J16" s="273" t="s">
        <v>83</v>
      </c>
      <c r="K16" s="274">
        <f>IF('1) 日本 - 中国'!E16="","", '1) 日本 - 中国'!E16)</f>
        <v>565</v>
      </c>
      <c r="L16" s="244" t="s">
        <v>91</v>
      </c>
      <c r="M16" s="245"/>
      <c r="N16" s="245">
        <f>IF('1) 日本 - 中国'!H16="","", '1) 日本 - 中国'!H16)</f>
        <v>45846</v>
      </c>
      <c r="O16" s="245"/>
      <c r="P16" s="245"/>
      <c r="Q16" s="245"/>
      <c r="R16" s="245">
        <f>IF('1) 日本 - 中国'!L16="","", '1) 日本 - 中国'!L16)</f>
        <v>45848</v>
      </c>
      <c r="S16" s="245">
        <f>IF('1) 日本 - 中国'!M16="","", '1) 日本 - 中国'!M16)</f>
        <v>45849</v>
      </c>
      <c r="T16" s="245">
        <f>IF('1) 日本 - 中国'!N16="","", '1) 日本 - 中国'!N16)</f>
        <v>45849</v>
      </c>
      <c r="U16" s="245">
        <f>IF('1) 日本 - 中国'!O16="","", '1) 日本 - 中国'!O16)</f>
        <v>45850</v>
      </c>
      <c r="V16" s="245">
        <f>IF('1) 日本 - 中国'!P16="","", '1) 日本 - 中国'!P16)</f>
        <v>45850</v>
      </c>
      <c r="W16" s="245"/>
      <c r="X16" s="245"/>
      <c r="Y16" s="245"/>
      <c r="Z16" s="245"/>
      <c r="AA16" s="245">
        <f>IF('1) 日本 - 中国'!U16="","", '1) 日本 - 中国'!U16)</f>
        <v>45853</v>
      </c>
    </row>
    <row r="17" spans="1:27" s="97" customFormat="1" ht="15" hidden="1" customHeight="1">
      <c r="A17" s="155" t="str">
        <f t="shared" ref="A17:A20" si="9">IF(B17="","",B17-1)</f>
        <v/>
      </c>
      <c r="B17" s="155" t="str">
        <f t="shared" ref="B17:B21" si="10">IF(C17="","",C17-1)</f>
        <v/>
      </c>
      <c r="C17" s="155" t="str">
        <f t="shared" ref="C17:C21" si="11">IF(E17="","",E17-3)</f>
        <v/>
      </c>
      <c r="D17" s="155"/>
      <c r="E17" s="155" t="str">
        <f t="shared" ref="E17:E20" si="12">IF(N17="","",N17-5)</f>
        <v/>
      </c>
      <c r="F17" s="155"/>
      <c r="G17" s="6">
        <f>IF('1) 日本 - 中国'!A17="","", '1) 日本 - 中国'!A17)</f>
        <v>29</v>
      </c>
      <c r="H17" s="157" t="str">
        <f>IF('1) 日本 - 中国'!B17="","", '1) 日本 - 中国'!B17)</f>
        <v/>
      </c>
      <c r="I17" s="152" t="str">
        <f>IF('1) 日本 - 中国'!C17="","", '1) 日本 - 中国'!C17)</f>
        <v/>
      </c>
      <c r="J17" s="170" t="s">
        <v>82</v>
      </c>
      <c r="K17" s="169" t="str">
        <f>IF('1) 日本 - 中国'!E17="","", '1) 日本 - 中国'!E17)</f>
        <v/>
      </c>
      <c r="L17" s="159" t="s">
        <v>91</v>
      </c>
      <c r="M17" s="155"/>
      <c r="N17" s="155" t="str">
        <f>IF('1) 日本 - 中国'!H17="","", '1) 日本 - 中国'!H17)</f>
        <v/>
      </c>
      <c r="O17" s="155"/>
      <c r="P17" s="154"/>
      <c r="Q17" s="155"/>
      <c r="R17" s="155" t="str">
        <f>IF('1) 日本 - 中国'!L17="","", '1) 日本 - 中国'!L17)</f>
        <v/>
      </c>
      <c r="S17" s="155" t="str">
        <f>IF('1) 日本 - 中国'!M17="","", '1) 日本 - 中国'!M17)</f>
        <v/>
      </c>
      <c r="T17" s="155" t="str">
        <f>IF('1) 日本 - 中国'!N17="","", '1) 日本 - 中国'!N17)</f>
        <v/>
      </c>
      <c r="U17" s="154" t="str">
        <f>IF('1) 日本 - 中国'!O17="","", '1) 日本 - 中国'!O17)</f>
        <v/>
      </c>
      <c r="V17" s="155" t="str">
        <f>IF('1) 日本 - 中国'!P17="","", '1) 日本 - 中国'!P17)</f>
        <v/>
      </c>
      <c r="W17" s="155"/>
      <c r="X17" s="155"/>
      <c r="Y17" s="155"/>
      <c r="Z17" s="155"/>
      <c r="AA17" s="171" t="str">
        <f>IF('1) 日本 - 中国'!U17="","", '1) 日本 - 中国'!U17)</f>
        <v/>
      </c>
    </row>
    <row r="18" spans="1:27" s="97" customFormat="1" ht="15" hidden="1" customHeight="1">
      <c r="A18" s="155" t="str">
        <f t="shared" si="9"/>
        <v/>
      </c>
      <c r="B18" s="155" t="str">
        <f t="shared" si="10"/>
        <v/>
      </c>
      <c r="C18" s="155" t="str">
        <f t="shared" si="11"/>
        <v/>
      </c>
      <c r="D18" s="155"/>
      <c r="E18" s="155" t="str">
        <f t="shared" si="12"/>
        <v/>
      </c>
      <c r="F18" s="155"/>
      <c r="G18" s="6">
        <f>IF('1) 日本 - 中国'!A18="","", '1) 日本 - 中国'!A18)</f>
        <v>30</v>
      </c>
      <c r="H18" s="157" t="str">
        <f>IF('1) 日本 - 中国'!B18="","", '1) 日本 - 中国'!B18)</f>
        <v/>
      </c>
      <c r="I18" s="152" t="str">
        <f>IF('1) 日本 - 中国'!C18="","", '1) 日本 - 中国'!C18)</f>
        <v/>
      </c>
      <c r="J18" s="170" t="s">
        <v>82</v>
      </c>
      <c r="K18" s="169" t="str">
        <f>IF('1) 日本 - 中国'!E18="","", '1) 日本 - 中国'!E18)</f>
        <v/>
      </c>
      <c r="L18" s="159" t="s">
        <v>91</v>
      </c>
      <c r="M18" s="155"/>
      <c r="N18" s="155" t="str">
        <f>IF('1) 日本 - 中国'!H18="","", '1) 日本 - 中国'!H18)</f>
        <v/>
      </c>
      <c r="O18" s="155"/>
      <c r="P18" s="155"/>
      <c r="Q18" s="155"/>
      <c r="R18" s="155" t="str">
        <f>IF('1) 日本 - 中国'!L18="","", '1) 日本 - 中国'!L18)</f>
        <v/>
      </c>
      <c r="S18" s="155" t="str">
        <f>IF('1) 日本 - 中国'!M18="","", '1) 日本 - 中国'!M18)</f>
        <v/>
      </c>
      <c r="T18" s="155" t="str">
        <f>IF('1) 日本 - 中国'!N18="","", '1) 日本 - 中国'!N18)</f>
        <v/>
      </c>
      <c r="U18" s="155" t="str">
        <f>IF('1) 日本 - 中国'!O18="","", '1) 日本 - 中国'!O18)</f>
        <v/>
      </c>
      <c r="V18" s="155" t="str">
        <f>IF('1) 日本 - 中国'!P18="","", '1) 日本 - 中国'!P18)</f>
        <v/>
      </c>
      <c r="W18" s="155"/>
      <c r="X18" s="155"/>
      <c r="Y18" s="155"/>
      <c r="Z18" s="155"/>
      <c r="AA18" s="171" t="str">
        <f>IF('1) 日本 - 中国'!U18="","", '1) 日本 - 中国'!U18)</f>
        <v/>
      </c>
    </row>
    <row r="19" spans="1:27" s="97" customFormat="1" ht="15" hidden="1" customHeight="1">
      <c r="A19" s="155" t="str">
        <f t="shared" si="9"/>
        <v/>
      </c>
      <c r="B19" s="155" t="str">
        <f t="shared" si="10"/>
        <v/>
      </c>
      <c r="C19" s="155" t="str">
        <f t="shared" si="11"/>
        <v/>
      </c>
      <c r="D19" s="155"/>
      <c r="E19" s="155" t="str">
        <f t="shared" si="12"/>
        <v/>
      </c>
      <c r="F19" s="155"/>
      <c r="G19" s="6">
        <f>IF('1) 日本 - 中国'!A19="","", '1) 日本 - 中国'!A19)</f>
        <v>31</v>
      </c>
      <c r="H19" s="157" t="str">
        <f>IF('1) 日本 - 中国'!B19="","", '1) 日本 - 中国'!B19)</f>
        <v/>
      </c>
      <c r="I19" s="152" t="str">
        <f>IF('1) 日本 - 中国'!C19="","", '1) 日本 - 中国'!C19)</f>
        <v/>
      </c>
      <c r="J19" s="170" t="s">
        <v>82</v>
      </c>
      <c r="K19" s="169" t="str">
        <f>IF('1) 日本 - 中国'!E19="","", '1) 日本 - 中国'!E19)</f>
        <v/>
      </c>
      <c r="L19" s="159" t="s">
        <v>91</v>
      </c>
      <c r="M19" s="155"/>
      <c r="N19" s="155" t="str">
        <f>IF('1) 日本 - 中国'!H19="","", '1) 日本 - 中国'!H19)</f>
        <v/>
      </c>
      <c r="O19" s="155"/>
      <c r="P19" s="155"/>
      <c r="Q19" s="155"/>
      <c r="R19" s="155" t="str">
        <f>IF('1) 日本 - 中国'!L19="","", '1) 日本 - 中国'!L19)</f>
        <v/>
      </c>
      <c r="S19" s="155" t="str">
        <f>IF('1) 日本 - 中国'!M19="","", '1) 日本 - 中国'!M19)</f>
        <v/>
      </c>
      <c r="T19" s="155" t="str">
        <f>IF('1) 日本 - 中国'!N19="","", '1) 日本 - 中国'!N19)</f>
        <v/>
      </c>
      <c r="U19" s="155" t="str">
        <f>IF('1) 日本 - 中国'!O19="","", '1) 日本 - 中国'!O19)</f>
        <v/>
      </c>
      <c r="V19" s="155" t="str">
        <f>IF('1) 日本 - 中国'!P19="","", '1) 日本 - 中国'!P19)</f>
        <v/>
      </c>
      <c r="W19" s="155"/>
      <c r="X19" s="155"/>
      <c r="Y19" s="155"/>
      <c r="Z19" s="155"/>
      <c r="AA19" s="171" t="str">
        <f>IF('1) 日本 - 中国'!U19="","", '1) 日本 - 中国'!U19)</f>
        <v/>
      </c>
    </row>
    <row r="20" spans="1:27" s="97" customFormat="1" ht="15" hidden="1" customHeight="1">
      <c r="A20" s="155" t="str">
        <f t="shared" si="9"/>
        <v/>
      </c>
      <c r="B20" s="155" t="str">
        <f t="shared" si="10"/>
        <v/>
      </c>
      <c r="C20" s="155" t="str">
        <f t="shared" si="11"/>
        <v/>
      </c>
      <c r="D20" s="155"/>
      <c r="E20" s="155" t="str">
        <f t="shared" si="12"/>
        <v/>
      </c>
      <c r="F20" s="155"/>
      <c r="G20" s="6">
        <f>IF('1) 日本 - 中国'!A20="","", '1) 日本 - 中国'!A20)</f>
        <v>32</v>
      </c>
      <c r="H20" s="157" t="str">
        <f>IF('1) 日本 - 中国'!B20="","", '1) 日本 - 中国'!B20)</f>
        <v/>
      </c>
      <c r="I20" s="152" t="str">
        <f>IF('1) 日本 - 中国'!C20="","", '1) 日本 - 中国'!C20)</f>
        <v/>
      </c>
      <c r="J20" s="170" t="s">
        <v>82</v>
      </c>
      <c r="K20" s="169" t="str">
        <f>IF('1) 日本 - 中国'!E20="","", '1) 日本 - 中国'!E20)</f>
        <v/>
      </c>
      <c r="L20" s="159" t="s">
        <v>91</v>
      </c>
      <c r="M20" s="155"/>
      <c r="N20" s="155" t="str">
        <f>IF('1) 日本 - 中国'!H20="","", '1) 日本 - 中国'!H20)</f>
        <v/>
      </c>
      <c r="O20" s="155"/>
      <c r="P20" s="155"/>
      <c r="Q20" s="155"/>
      <c r="R20" s="155" t="str">
        <f>IF('1) 日本 - 中国'!L20="","", '1) 日本 - 中国'!L20)</f>
        <v/>
      </c>
      <c r="S20" s="155" t="str">
        <f>IF('1) 日本 - 中国'!M20="","", '1) 日本 - 中国'!M20)</f>
        <v/>
      </c>
      <c r="T20" s="155" t="str">
        <f>IF('1) 日本 - 中国'!N20="","", '1) 日本 - 中国'!N20)</f>
        <v/>
      </c>
      <c r="U20" s="155" t="str">
        <f>IF('1) 日本 - 中国'!O20="","", '1) 日本 - 中国'!O20)</f>
        <v/>
      </c>
      <c r="V20" s="155" t="str">
        <f>IF('1) 日本 - 中国'!P20="","", '1) 日本 - 中国'!P20)</f>
        <v/>
      </c>
      <c r="W20" s="155"/>
      <c r="X20" s="155"/>
      <c r="Y20" s="155"/>
      <c r="Z20" s="155"/>
      <c r="AA20" s="171" t="str">
        <f>IF('1) 日本 - 中国'!U20="","", '1) 日本 - 中国'!U20)</f>
        <v/>
      </c>
    </row>
    <row r="21" spans="1:27" s="97" customFormat="1" ht="15" hidden="1" customHeight="1">
      <c r="A21" s="167" t="str">
        <f>IF(B21="","",B21-1)</f>
        <v/>
      </c>
      <c r="B21" s="167" t="str">
        <f t="shared" si="10"/>
        <v/>
      </c>
      <c r="C21" s="167" t="str">
        <f t="shared" si="11"/>
        <v/>
      </c>
      <c r="D21" s="167"/>
      <c r="E21" s="167" t="str">
        <f>IF(N21="","",N21-5)</f>
        <v/>
      </c>
      <c r="F21" s="167"/>
      <c r="G21" s="161">
        <f>IF('1) 日本 - 中国'!A21="","", '1) 日本 - 中国'!A21)</f>
        <v>33</v>
      </c>
      <c r="H21" s="162" t="str">
        <f>IF('1) 日本 - 中国'!B21="","", '1) 日本 - 中国'!B21)</f>
        <v/>
      </c>
      <c r="I21" s="163" t="str">
        <f>IF('1) 日本 - 中国'!C21="","", '1) 日本 - 中国'!C21)</f>
        <v/>
      </c>
      <c r="J21" s="164" t="s">
        <v>82</v>
      </c>
      <c r="K21" s="165" t="str">
        <f>IF('1) 日本 - 中国'!E21="","", '1) 日本 - 中国'!E21)</f>
        <v/>
      </c>
      <c r="L21" s="166" t="s">
        <v>91</v>
      </c>
      <c r="M21" s="167"/>
      <c r="N21" s="167" t="str">
        <f>IF('1) 日本 - 中国'!H21="","", '1) 日本 - 中国'!H21)</f>
        <v/>
      </c>
      <c r="O21" s="167"/>
      <c r="P21" s="167"/>
      <c r="Q21" s="167"/>
      <c r="R21" s="167" t="str">
        <f>IF('1) 日本 - 中国'!L21="","", '1) 日本 - 中国'!L21)</f>
        <v/>
      </c>
      <c r="S21" s="167" t="str">
        <f>IF('1) 日本 - 中国'!M21="","", '1) 日本 - 中国'!M21)</f>
        <v/>
      </c>
      <c r="T21" s="167" t="str">
        <f>IF('1) 日本 - 中国'!N21="","", '1) 日本 - 中国'!N21)</f>
        <v/>
      </c>
      <c r="U21" s="167" t="str">
        <f>IF('1) 日本 - 中国'!O21="","", '1) 日本 - 中国'!O21)</f>
        <v/>
      </c>
      <c r="V21" s="167" t="str">
        <f>IF('1) 日本 - 中国'!P21="","", '1) 日本 - 中国'!P21)</f>
        <v/>
      </c>
      <c r="W21" s="167"/>
      <c r="X21" s="167"/>
      <c r="Y21" s="167"/>
      <c r="Z21" s="167"/>
      <c r="AA21" s="172" t="str">
        <f>IF('1) 日本 - 中国'!U21="","", '1) 日本 - 中国'!U21)</f>
        <v/>
      </c>
    </row>
    <row r="22" spans="1:27" ht="15" customHeight="1">
      <c r="G22" s="31" t="s">
        <v>67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7" ht="15" customHeight="1">
      <c r="G23" s="97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7" ht="15" customHeight="1">
      <c r="A24" s="128" t="str">
        <f>A7</f>
        <v>【CT2】台湾 → 上海</v>
      </c>
      <c r="G24" s="128" t="s">
        <v>131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7" ht="15" customHeight="1">
      <c r="A25" s="39" t="str">
        <f>A8</f>
        <v>基隆</v>
      </c>
      <c r="B25" s="39" t="str">
        <f>B8</f>
        <v>台中</v>
      </c>
      <c r="C25" s="39" t="str">
        <f>C8</f>
        <v>高雄</v>
      </c>
      <c r="D25" s="39"/>
      <c r="E25" s="39" t="str">
        <f>E8</f>
        <v>上海</v>
      </c>
      <c r="F25" s="39"/>
      <c r="G25" s="316" t="s">
        <v>6</v>
      </c>
      <c r="H25" s="296" t="s">
        <v>7</v>
      </c>
      <c r="I25" s="296" t="s">
        <v>8</v>
      </c>
      <c r="J25" s="305"/>
      <c r="K25" s="305"/>
      <c r="L25" s="306"/>
      <c r="M25" s="39"/>
      <c r="N25" s="39" t="str">
        <f>'1) 日本 - 中国'!H25</f>
        <v>上海</v>
      </c>
      <c r="O25" s="48"/>
      <c r="P25" s="39"/>
      <c r="Q25" s="39"/>
      <c r="R25" s="39" t="str">
        <f>'1) 日本 - 中国'!L25</f>
        <v>福山</v>
      </c>
      <c r="S25" s="49" t="str">
        <f>'1) 日本 - 中国'!M25</f>
        <v>水島</v>
      </c>
      <c r="T25" s="39" t="str">
        <f>'1) 日本 - 中国'!N25</f>
        <v>高松</v>
      </c>
      <c r="U25" s="49" t="str">
        <f>'1) 日本 - 中国'!O25</f>
        <v>広島（出島）</v>
      </c>
      <c r="V25" s="39" t="str">
        <f>'1) 日本 - 中国'!P25</f>
        <v>岩国</v>
      </c>
      <c r="W25" s="35"/>
      <c r="X25" s="35"/>
      <c r="Y25" s="35"/>
      <c r="Z25" s="35"/>
      <c r="AA25" s="35" t="str">
        <f>'1) 日本 - 中国'!U25</f>
        <v>上海</v>
      </c>
    </row>
    <row r="26" spans="1:27" ht="15" customHeight="1">
      <c r="A26" s="50" t="str">
        <f>A9</f>
        <v>土/SAT</v>
      </c>
      <c r="B26" s="50" t="str">
        <f>B9</f>
        <v>日/SUN</v>
      </c>
      <c r="C26" s="50" t="str">
        <f>C9</f>
        <v>翌週月/MON</v>
      </c>
      <c r="D26" s="50"/>
      <c r="E26" s="50" t="str">
        <f>E9</f>
        <v>木/THU</v>
      </c>
      <c r="F26" s="50"/>
      <c r="G26" s="316"/>
      <c r="H26" s="297"/>
      <c r="I26" s="297" t="s">
        <v>84</v>
      </c>
      <c r="J26" s="339"/>
      <c r="K26" s="309" t="s">
        <v>85</v>
      </c>
      <c r="L26" s="308"/>
      <c r="M26" s="50"/>
      <c r="N26" s="40" t="s">
        <v>154</v>
      </c>
      <c r="O26" s="51"/>
      <c r="P26" s="40"/>
      <c r="Q26" s="40"/>
      <c r="R26" s="40" t="str">
        <f>'1) 日本 - 中国'!L26</f>
        <v>翌週火/TUE</v>
      </c>
      <c r="S26" s="51" t="str">
        <f>'1) 日本 - 中国'!M26</f>
        <v>火/TUE</v>
      </c>
      <c r="T26" s="40" t="str">
        <f>'1) 日本 - 中国'!N26</f>
        <v>火/TUE</v>
      </c>
      <c r="U26" s="51" t="str">
        <f>'1) 日本 - 中国'!O26</f>
        <v>水/WED</v>
      </c>
      <c r="V26" s="40" t="str">
        <f>'1) 日本 - 中国'!P26</f>
        <v>水/WED</v>
      </c>
      <c r="W26" s="36"/>
      <c r="X26" s="36"/>
      <c r="Y26" s="36"/>
      <c r="Z26" s="36"/>
      <c r="AA26" s="36" t="str">
        <f>'1) 日本 - 中国'!U26</f>
        <v>土/SAT</v>
      </c>
    </row>
    <row r="27" spans="1:27" s="31" customFormat="1" ht="15" customHeight="1">
      <c r="A27" s="196">
        <f t="shared" ref="A27:B28" si="13">IF(B27="","",B27-1)</f>
        <v>45794</v>
      </c>
      <c r="B27" s="196">
        <f t="shared" si="13"/>
        <v>45795</v>
      </c>
      <c r="C27" s="196">
        <f t="shared" ref="C27" si="14">IF(E27="","",E27-3)</f>
        <v>45796</v>
      </c>
      <c r="D27" s="214"/>
      <c r="E27" s="196">
        <f>IF(N27="","",N27-2)</f>
        <v>45799</v>
      </c>
      <c r="F27" s="214"/>
      <c r="G27" s="209">
        <f>IF('1) 日本 - 中国'!A27="","", '1) 日本 - 中国'!A27)</f>
        <v>22</v>
      </c>
      <c r="H27" s="191" t="str">
        <f>IF('1) 日本 - 中国'!B27="","", '1) 日本 - 中国'!B27)</f>
        <v>ATLANTIC BRIDGE</v>
      </c>
      <c r="I27" s="210">
        <f>IF('1) 日本 - 中国'!C27="","", '1) 日本 - 中国'!C27)</f>
        <v>2521</v>
      </c>
      <c r="J27" s="223" t="s">
        <v>82</v>
      </c>
      <c r="K27" s="226">
        <f>IF('1) 日本 - 中国'!E27="","", '1) 日本 - 中国'!E27)</f>
        <v>2521</v>
      </c>
      <c r="L27" s="213" t="s">
        <v>91</v>
      </c>
      <c r="M27" s="214"/>
      <c r="N27" s="196">
        <f>IF('1) 日本 - 中国'!H27="", "", '1) 日本 - 中国'!H27)</f>
        <v>45801</v>
      </c>
      <c r="O27" s="215"/>
      <c r="P27" s="196"/>
      <c r="Q27" s="196"/>
      <c r="R27" s="196">
        <f>IF('1) 日本 - 中国'!L27="", "", '1) 日本 - 中国'!L27)</f>
        <v>45804</v>
      </c>
      <c r="S27" s="215">
        <f>IF('1) 日本 - 中国'!M27="", "", '1) 日本 - 中国'!M27)</f>
        <v>45804</v>
      </c>
      <c r="T27" s="196">
        <f>IF('1) 日本 - 中国'!N27="", "", '1) 日本 - 中国'!N27)</f>
        <v>45804</v>
      </c>
      <c r="U27" s="215">
        <f>IF('1) 日本 - 中国'!O27="", "", '1) 日本 - 中国'!O27)</f>
        <v>45805</v>
      </c>
      <c r="V27" s="196">
        <f>IF('1) 日本 - 中国'!P27="", "", '1) 日本 - 中国'!P27)</f>
        <v>45805</v>
      </c>
      <c r="W27" s="196"/>
      <c r="X27" s="196"/>
      <c r="Y27" s="216"/>
      <c r="Z27" s="216"/>
      <c r="AA27" s="196">
        <f>IF('1) 日本 - 中国'!U27="", "", '1) 日本 - 中国'!U27)</f>
        <v>45808</v>
      </c>
    </row>
    <row r="28" spans="1:27" s="31" customFormat="1" ht="15" customHeight="1">
      <c r="A28" s="131">
        <f t="shared" si="13"/>
        <v>45801</v>
      </c>
      <c r="B28" s="131">
        <f t="shared" si="13"/>
        <v>45802</v>
      </c>
      <c r="C28" s="131">
        <f t="shared" ref="C28:C33" si="15">IF(E28="","",E28-3)</f>
        <v>45803</v>
      </c>
      <c r="D28" s="55"/>
      <c r="E28" s="131">
        <f t="shared" ref="E28:E33" si="16">IF(N28="","",N28-2)</f>
        <v>45806</v>
      </c>
      <c r="F28" s="55"/>
      <c r="G28" s="54">
        <f>IF('1) 日本 - 中国'!A28="","", '1) 日本 - 中国'!A28)</f>
        <v>23</v>
      </c>
      <c r="H28" s="72" t="str">
        <f>IF('1) 日本 - 中国'!B28="","", '1) 日本 - 中国'!B28)</f>
        <v>ATLANTIC BRIDGE</v>
      </c>
      <c r="I28" s="68">
        <f>IF('1) 日本 - 中国'!C28="","", '1) 日本 - 中国'!C28)</f>
        <v>2522</v>
      </c>
      <c r="J28" s="95" t="s">
        <v>82</v>
      </c>
      <c r="K28" s="96">
        <f>IF('1) 日本 - 中国'!E28="","", '1) 日本 - 中国'!E28)</f>
        <v>2522</v>
      </c>
      <c r="L28" s="71" t="s">
        <v>91</v>
      </c>
      <c r="M28" s="131"/>
      <c r="N28" s="131">
        <f>IF('1) 日本 - 中国'!H28="", "", '1) 日本 - 中国'!H28)</f>
        <v>45808</v>
      </c>
      <c r="O28" s="55"/>
      <c r="P28" s="131"/>
      <c r="Q28" s="131"/>
      <c r="R28" s="131">
        <f>IF('1) 日本 - 中国'!L28="", "", '1) 日本 - 中国'!L28)</f>
        <v>45811</v>
      </c>
      <c r="S28" s="56">
        <f>IF('1) 日本 - 中国'!M28="", "", '1) 日本 - 中国'!M28)</f>
        <v>45811</v>
      </c>
      <c r="T28" s="131">
        <f>IF('1) 日本 - 中国'!N28="", "", '1) 日本 - 中国'!N28)</f>
        <v>45811</v>
      </c>
      <c r="U28" s="57">
        <f>IF('1) 日本 - 中国'!O28="", "", '1) 日本 - 中国'!O28)</f>
        <v>45812</v>
      </c>
      <c r="V28" s="131">
        <f>IF('1) 日本 - 中国'!P28="", "", '1) 日本 - 中国'!P28)</f>
        <v>45812</v>
      </c>
      <c r="W28" s="131"/>
      <c r="X28" s="131"/>
      <c r="Y28" s="57"/>
      <c r="Z28" s="57"/>
      <c r="AA28" s="131">
        <f>IF('1) 日本 - 中国'!U28="", "", '1) 日本 - 中国'!U28)</f>
        <v>45815</v>
      </c>
    </row>
    <row r="29" spans="1:27" s="31" customFormat="1" ht="15" customHeight="1">
      <c r="A29" s="132">
        <f t="shared" ref="A29:B29" si="17">IF(B29="","",B29-1)</f>
        <v>45808</v>
      </c>
      <c r="B29" s="132">
        <f t="shared" si="17"/>
        <v>45809</v>
      </c>
      <c r="C29" s="132">
        <f t="shared" si="15"/>
        <v>45810</v>
      </c>
      <c r="D29" s="218"/>
      <c r="E29" s="132">
        <f t="shared" si="16"/>
        <v>45813</v>
      </c>
      <c r="F29" s="218"/>
      <c r="G29" s="203">
        <f>IF('1) 日本 - 中国'!A29="","", '1) 日本 - 中国'!A29)</f>
        <v>24</v>
      </c>
      <c r="H29" s="217" t="str">
        <f>IF('1) 日本 - 中国'!B29="","", '1) 日本 - 中国'!B29)</f>
        <v>ATLANTIC BRIDGE</v>
      </c>
      <c r="I29" s="210">
        <f>IF('1) 日本 - 中国'!C29="","", '1) 日本 - 中国'!C29)</f>
        <v>2523</v>
      </c>
      <c r="J29" s="223" t="s">
        <v>82</v>
      </c>
      <c r="K29" s="226">
        <f>IF('1) 日本 - 中国'!E29="","", '1) 日本 - 中国'!E29)</f>
        <v>2523</v>
      </c>
      <c r="L29" s="213" t="s">
        <v>91</v>
      </c>
      <c r="M29" s="218"/>
      <c r="N29" s="132">
        <f>IF('1) 日本 - 中国'!H29="", "", '1) 日本 - 中国'!H29)</f>
        <v>45815</v>
      </c>
      <c r="O29" s="219"/>
      <c r="P29" s="132"/>
      <c r="Q29" s="132"/>
      <c r="R29" s="132">
        <f>IF('1) 日本 - 中国'!L29="", "", '1) 日本 - 中国'!L29)</f>
        <v>45818</v>
      </c>
      <c r="S29" s="219">
        <f>IF('1) 日本 - 中国'!M29="", "", '1) 日本 - 中国'!M29)</f>
        <v>45818</v>
      </c>
      <c r="T29" s="132">
        <f>IF('1) 日本 - 中国'!N29="", "", '1) 日本 - 中国'!N29)</f>
        <v>45818</v>
      </c>
      <c r="U29" s="219">
        <f>IF('1) 日本 - 中国'!O29="", "", '1) 日本 - 中国'!O29)</f>
        <v>45819</v>
      </c>
      <c r="V29" s="132">
        <f>IF('1) 日本 - 中国'!P29="", "", '1) 日本 - 中国'!P29)</f>
        <v>45819</v>
      </c>
      <c r="W29" s="132"/>
      <c r="X29" s="132"/>
      <c r="Y29" s="132"/>
      <c r="Z29" s="132"/>
      <c r="AA29" s="132">
        <f>IF('1) 日本 - 中国'!U29="", "", '1) 日本 - 中国'!U29)</f>
        <v>45822</v>
      </c>
    </row>
    <row r="30" spans="1:27" s="31" customFormat="1" ht="15" customHeight="1">
      <c r="A30" s="131">
        <f t="shared" ref="A30:B30" si="18">IF(B30="","",B30-1)</f>
        <v>45815</v>
      </c>
      <c r="B30" s="131">
        <f t="shared" si="18"/>
        <v>45816</v>
      </c>
      <c r="C30" s="131">
        <f t="shared" si="15"/>
        <v>45817</v>
      </c>
      <c r="D30" s="131"/>
      <c r="E30" s="131">
        <f t="shared" si="16"/>
        <v>45820</v>
      </c>
      <c r="F30" s="131"/>
      <c r="G30" s="54">
        <f>IF('1) 日本 - 中国'!A30="","", '1) 日本 - 中国'!A30)</f>
        <v>25</v>
      </c>
      <c r="H30" s="72" t="str">
        <f>IF('1) 日本 - 中国'!B30="","", '1) 日本 - 中国'!B30)</f>
        <v>ATLANTIC BRIDGE</v>
      </c>
      <c r="I30" s="68">
        <f>IF('1) 日本 - 中国'!C30="","", '1) 日本 - 中国'!C30)</f>
        <v>2524</v>
      </c>
      <c r="J30" s="95" t="s">
        <v>82</v>
      </c>
      <c r="K30" s="96">
        <f>IF('1) 日本 - 中国'!E30="","", '1) 日本 - 中国'!E30)</f>
        <v>2524</v>
      </c>
      <c r="L30" s="71" t="s">
        <v>91</v>
      </c>
      <c r="M30" s="131"/>
      <c r="N30" s="131">
        <f>IF('1) 日本 - 中国'!H30="", "", '1) 日本 - 中国'!H30)</f>
        <v>45822</v>
      </c>
      <c r="O30" s="55"/>
      <c r="P30" s="131"/>
      <c r="Q30" s="131"/>
      <c r="R30" s="131">
        <f>IF('1) 日本 - 中国'!L30="", "", '1) 日本 - 中国'!L30)</f>
        <v>45825</v>
      </c>
      <c r="S30" s="56">
        <f>IF('1) 日本 - 中国'!M30="", "", '1) 日本 - 中国'!M30)</f>
        <v>45825</v>
      </c>
      <c r="T30" s="131">
        <f>IF('1) 日本 - 中国'!N30="", "", '1) 日本 - 中国'!N30)</f>
        <v>45825</v>
      </c>
      <c r="U30" s="56">
        <f>IF('1) 日本 - 中国'!O30="", "", '1) 日本 - 中国'!O30)</f>
        <v>45826</v>
      </c>
      <c r="V30" s="131">
        <f>IF('1) 日本 - 中国'!P30="", "", '1) 日本 - 中国'!P30)</f>
        <v>45826</v>
      </c>
      <c r="W30" s="131"/>
      <c r="X30" s="131"/>
      <c r="Y30" s="131"/>
      <c r="Z30" s="131"/>
      <c r="AA30" s="131">
        <f>IF('1) 日本 - 中国'!U30="", "", '1) 日本 - 中国'!U30)</f>
        <v>45829</v>
      </c>
    </row>
    <row r="31" spans="1:27" s="31" customFormat="1" ht="15" customHeight="1">
      <c r="A31" s="218">
        <f t="shared" ref="A31:B31" si="19">IF(B31="","",B31-1)</f>
        <v>45822</v>
      </c>
      <c r="B31" s="218">
        <f t="shared" si="19"/>
        <v>45823</v>
      </c>
      <c r="C31" s="218">
        <f t="shared" si="15"/>
        <v>45824</v>
      </c>
      <c r="D31" s="218"/>
      <c r="E31" s="218">
        <f t="shared" si="16"/>
        <v>45827</v>
      </c>
      <c r="F31" s="218"/>
      <c r="G31" s="197">
        <f>IF('1) 日本 - 中国'!A31="","", '1) 日本 - 中国'!A31)</f>
        <v>26</v>
      </c>
      <c r="H31" s="217" t="str">
        <f>IF('1) 日本 - 中国'!B31="","", '1) 日本 - 中国'!B31)</f>
        <v>ATLANTIC BRIDGE</v>
      </c>
      <c r="I31" s="210">
        <f>IF('1) 日本 - 中国'!C31="","", '1) 日本 - 中国'!C31)</f>
        <v>2525</v>
      </c>
      <c r="J31" s="223" t="s">
        <v>82</v>
      </c>
      <c r="K31" s="226">
        <f>IF('1) 日本 - 中国'!E31="","", '1) 日本 - 中国'!E31)</f>
        <v>2525</v>
      </c>
      <c r="L31" s="213" t="s">
        <v>91</v>
      </c>
      <c r="M31" s="218"/>
      <c r="N31" s="132">
        <f>IF('1) 日本 - 中国'!H31="", "", '1) 日本 - 中国'!H31)</f>
        <v>45829</v>
      </c>
      <c r="O31" s="220"/>
      <c r="P31" s="221"/>
      <c r="Q31" s="221"/>
      <c r="R31" s="132">
        <f>IF('1) 日本 - 中国'!L31="", "", '1) 日本 - 中国'!L31)</f>
        <v>45832</v>
      </c>
      <c r="S31" s="219">
        <f>IF('1) 日本 - 中国'!M31="", "", '1) 日本 - 中国'!M31)</f>
        <v>45832</v>
      </c>
      <c r="T31" s="132">
        <f>IF('1) 日本 - 中国'!N31="", "", '1) 日本 - 中国'!N31)</f>
        <v>45832</v>
      </c>
      <c r="U31" s="219">
        <f>IF('1) 日本 - 中国'!O31="", "", '1) 日本 - 中国'!O31)</f>
        <v>45833</v>
      </c>
      <c r="V31" s="132">
        <f>IF('1) 日本 - 中国'!P31="", "", '1) 日本 - 中国'!P31)</f>
        <v>45833</v>
      </c>
      <c r="W31" s="132"/>
      <c r="X31" s="132"/>
      <c r="Y31" s="222"/>
      <c r="Z31" s="222"/>
      <c r="AA31" s="222">
        <f>IF('1) 日本 - 中国'!U31="", "", '1) 日本 - 中国'!U31)</f>
        <v>45836</v>
      </c>
    </row>
    <row r="32" spans="1:27" s="31" customFormat="1" ht="15" customHeight="1">
      <c r="A32" s="55">
        <f t="shared" ref="A32:B32" si="20">IF(B32="","",B32-1)</f>
        <v>45829</v>
      </c>
      <c r="B32" s="55">
        <f t="shared" si="20"/>
        <v>45830</v>
      </c>
      <c r="C32" s="55">
        <f t="shared" si="15"/>
        <v>45831</v>
      </c>
      <c r="D32" s="55"/>
      <c r="E32" s="55">
        <f t="shared" si="16"/>
        <v>45834</v>
      </c>
      <c r="F32" s="55"/>
      <c r="G32" s="58">
        <f>IF('1) 日本 - 中国'!A32="","", '1) 日本 - 中国'!A32)</f>
        <v>27</v>
      </c>
      <c r="H32" s="72" t="str">
        <f>IF('1) 日本 - 中国'!B32="","", '1) 日本 - 中国'!B32)</f>
        <v>ATLANTIC BRIDGE</v>
      </c>
      <c r="I32" s="68">
        <f>IF('1) 日本 - 中国'!C32="","", '1) 日本 - 中国'!C32)</f>
        <v>2526</v>
      </c>
      <c r="J32" s="95" t="s">
        <v>82</v>
      </c>
      <c r="K32" s="96">
        <f>IF('1) 日本 - 中国'!E32="","", '1) 日本 - 中国'!E32)</f>
        <v>2526</v>
      </c>
      <c r="L32" s="71" t="s">
        <v>91</v>
      </c>
      <c r="M32" s="55"/>
      <c r="N32" s="131">
        <f>IF('1) 日本 - 中国'!H32="", "", '1) 日本 - 中国'!H32)</f>
        <v>45836</v>
      </c>
      <c r="O32" s="59"/>
      <c r="P32" s="60"/>
      <c r="Q32" s="60"/>
      <c r="R32" s="131">
        <f>IF('1) 日本 - 中国'!L32="", "", '1) 日本 - 中国'!L32)</f>
        <v>45839</v>
      </c>
      <c r="S32" s="56">
        <f>IF('1) 日本 - 中国'!M32="", "", '1) 日本 - 中国'!M32)</f>
        <v>45839</v>
      </c>
      <c r="T32" s="131">
        <f>IF('1) 日本 - 中国'!N32="", "", '1) 日本 - 中国'!N32)</f>
        <v>45839</v>
      </c>
      <c r="U32" s="56">
        <f>IF('1) 日本 - 中国'!O32="", "", '1) 日本 - 中国'!O32)</f>
        <v>45840</v>
      </c>
      <c r="V32" s="131">
        <f>IF('1) 日本 - 中国'!P32="", "", '1) 日本 - 中国'!P32)</f>
        <v>45840</v>
      </c>
      <c r="W32" s="131"/>
      <c r="X32" s="131"/>
      <c r="Y32" s="57"/>
      <c r="Z32" s="57"/>
      <c r="AA32" s="57">
        <f>IF('1) 日本 - 中国'!U32="", "", '1) 日本 - 中国'!U32)</f>
        <v>45843</v>
      </c>
    </row>
    <row r="33" spans="1:27" s="97" customFormat="1" ht="15" customHeight="1">
      <c r="A33" s="252">
        <f t="shared" ref="A33:B33" si="21">IF(B33="","",B33-1)</f>
        <v>45836</v>
      </c>
      <c r="B33" s="252">
        <f t="shared" si="21"/>
        <v>45837</v>
      </c>
      <c r="C33" s="252">
        <f t="shared" si="15"/>
        <v>45838</v>
      </c>
      <c r="D33" s="252"/>
      <c r="E33" s="252">
        <f t="shared" si="16"/>
        <v>45841</v>
      </c>
      <c r="F33" s="252"/>
      <c r="G33" s="246">
        <f>IF('1) 日本 - 中国'!A33="","", '1) 日本 - 中国'!A33)</f>
        <v>28</v>
      </c>
      <c r="H33" s="247" t="str">
        <f>IF('1) 日本 - 中国'!B33="","", '1) 日本 - 中国'!B33)</f>
        <v>ATLANTIC BRIDGE</v>
      </c>
      <c r="I33" s="248">
        <f>IF('1) 日本 - 中国'!C33="","", '1) 日本 - 中国'!C33)</f>
        <v>2527</v>
      </c>
      <c r="J33" s="275" t="s">
        <v>82</v>
      </c>
      <c r="K33" s="276">
        <f>IF('1) 日本 - 中国'!E33="","", '1) 日本 - 中国'!E33)</f>
        <v>2527</v>
      </c>
      <c r="L33" s="251" t="s">
        <v>91</v>
      </c>
      <c r="M33" s="252"/>
      <c r="N33" s="150">
        <f>IF('1) 日本 - 中国'!H33="", "", '1) 日本 - 中国'!H33)</f>
        <v>45843</v>
      </c>
      <c r="O33" s="253"/>
      <c r="P33" s="254"/>
      <c r="Q33" s="254"/>
      <c r="R33" s="150">
        <f>IF('1) 日本 - 中国'!L33="", "", '1) 日本 - 中国'!L33)</f>
        <v>45846</v>
      </c>
      <c r="S33" s="255">
        <f>IF('1) 日本 - 中国'!M33="", "", '1) 日本 - 中国'!M33)</f>
        <v>45846</v>
      </c>
      <c r="T33" s="150">
        <f>IF('1) 日本 - 中国'!N33="", "", '1) 日本 - 中国'!N33)</f>
        <v>45846</v>
      </c>
      <c r="U33" s="255">
        <f>IF('1) 日本 - 中国'!O33="", "", '1) 日本 - 中国'!O33)</f>
        <v>45847</v>
      </c>
      <c r="V33" s="150">
        <f>IF('1) 日本 - 中国'!P33="", "", '1) 日本 - 中国'!P33)</f>
        <v>45847</v>
      </c>
      <c r="W33" s="150"/>
      <c r="X33" s="150"/>
      <c r="Y33" s="256"/>
      <c r="Z33" s="256"/>
      <c r="AA33" s="256">
        <f>IF('1) 日本 - 中国'!U33="", "", '1) 日本 - 中国'!U33)</f>
        <v>45850</v>
      </c>
    </row>
    <row r="34" spans="1:27" s="97" customFormat="1" ht="15" hidden="1" customHeight="1">
      <c r="A34" s="55" t="str">
        <f t="shared" ref="A34:A38" si="22">IF(B34="","",B34-1)</f>
        <v/>
      </c>
      <c r="B34" s="55" t="str">
        <f t="shared" ref="B34:B38" si="23">IF(C34="","",C34-1)</f>
        <v/>
      </c>
      <c r="C34" s="55" t="str">
        <f t="shared" ref="C34:C38" si="24">IF(E34="","",E34-3)</f>
        <v/>
      </c>
      <c r="D34" s="55"/>
      <c r="E34" s="55" t="str">
        <f t="shared" ref="E34:E38" si="25">IF(N34="","",N34-2)</f>
        <v/>
      </c>
      <c r="F34" s="55"/>
      <c r="G34" s="54">
        <f>IF('1) 日本 - 中国'!A34="","", '1) 日本 - 中国'!A34)</f>
        <v>29</v>
      </c>
      <c r="H34" s="72" t="str">
        <f>IF('1) 日本 - 中国'!B34="","", '1) 日本 - 中国'!B34)</f>
        <v/>
      </c>
      <c r="I34" s="68" t="str">
        <f>IF('1) 日本 - 中国'!C34="","", '1) 日本 - 中国'!C34)</f>
        <v/>
      </c>
      <c r="J34" s="95" t="s">
        <v>82</v>
      </c>
      <c r="K34" s="96" t="str">
        <f>IF('1) 日本 - 中国'!E34="","", '1) 日本 - 中国'!E34)</f>
        <v/>
      </c>
      <c r="L34" s="71" t="s">
        <v>91</v>
      </c>
      <c r="M34" s="55"/>
      <c r="N34" s="131" t="str">
        <f>IF('1) 日本 - 中国'!H34="", "", '1) 日本 - 中国'!H34)</f>
        <v/>
      </c>
      <c r="O34" s="59"/>
      <c r="P34" s="60"/>
      <c r="Q34" s="131"/>
      <c r="R34" s="131" t="str">
        <f>IF('1) 日本 - 中国'!L34="", "", '1) 日本 - 中国'!L34)</f>
        <v/>
      </c>
      <c r="S34" s="56" t="str">
        <f>IF('1) 日本 - 中国'!M34="", "", '1) 日本 - 中国'!M34)</f>
        <v/>
      </c>
      <c r="T34" s="131" t="str">
        <f>IF('1) 日本 - 中国'!N34="", "", '1) 日本 - 中国'!N34)</f>
        <v/>
      </c>
      <c r="U34" s="56" t="str">
        <f>IF('1) 日本 - 中国'!O34="", "", '1) 日本 - 中国'!O34)</f>
        <v/>
      </c>
      <c r="V34" s="131" t="str">
        <f>IF('1) 日本 - 中国'!P34="", "", '1) 日本 - 中国'!P34)</f>
        <v/>
      </c>
      <c r="W34" s="131"/>
      <c r="X34" s="131"/>
      <c r="Y34" s="131"/>
      <c r="Z34" s="131"/>
      <c r="AA34" s="131" t="str">
        <f>IF('1) 日本 - 中国'!U34="", "", '1) 日本 - 中国'!U34)</f>
        <v/>
      </c>
    </row>
    <row r="35" spans="1:27" s="97" customFormat="1" ht="15" hidden="1" customHeight="1">
      <c r="A35" s="55" t="str">
        <f t="shared" si="22"/>
        <v/>
      </c>
      <c r="B35" s="55" t="str">
        <f t="shared" si="23"/>
        <v/>
      </c>
      <c r="C35" s="55" t="str">
        <f t="shared" si="24"/>
        <v/>
      </c>
      <c r="D35" s="55"/>
      <c r="E35" s="55" t="str">
        <f t="shared" si="25"/>
        <v/>
      </c>
      <c r="F35" s="55"/>
      <c r="G35" s="58">
        <f>IF('1) 日本 - 中国'!A35="","", '1) 日本 - 中国'!A35)</f>
        <v>30</v>
      </c>
      <c r="H35" s="72" t="str">
        <f>IF('1) 日本 - 中国'!B35="","", '1) 日本 - 中国'!B35)</f>
        <v/>
      </c>
      <c r="I35" s="68" t="str">
        <f>IF('1) 日本 - 中国'!C35="","", '1) 日本 - 中国'!C35)</f>
        <v/>
      </c>
      <c r="J35" s="95" t="s">
        <v>82</v>
      </c>
      <c r="K35" s="96" t="str">
        <f>IF('1) 日本 - 中国'!E35="","", '1) 日本 - 中国'!E35)</f>
        <v/>
      </c>
      <c r="L35" s="71" t="s">
        <v>91</v>
      </c>
      <c r="M35" s="55"/>
      <c r="N35" s="131" t="str">
        <f>IF('1) 日本 - 中国'!H35="", "", '1) 日本 - 中国'!H35)</f>
        <v/>
      </c>
      <c r="O35" s="59"/>
      <c r="P35" s="60"/>
      <c r="Q35" s="131"/>
      <c r="R35" s="131" t="str">
        <f>IF('1) 日本 - 中国'!L35="", "", '1) 日本 - 中国'!L35)</f>
        <v/>
      </c>
      <c r="S35" s="56" t="str">
        <f>IF('1) 日本 - 中国'!M35="", "", '1) 日本 - 中国'!M35)</f>
        <v/>
      </c>
      <c r="T35" s="131" t="str">
        <f>IF('1) 日本 - 中国'!N35="", "", '1) 日本 - 中国'!N35)</f>
        <v/>
      </c>
      <c r="U35" s="56" t="str">
        <f>IF('1) 日本 - 中国'!O35="", "", '1) 日本 - 中国'!O35)</f>
        <v/>
      </c>
      <c r="V35" s="131" t="str">
        <f>IF('1) 日本 - 中国'!P35="", "", '1) 日本 - 中国'!P35)</f>
        <v/>
      </c>
      <c r="W35" s="131"/>
      <c r="X35" s="131"/>
      <c r="Y35" s="57"/>
      <c r="Z35" s="57"/>
      <c r="AA35" s="57" t="str">
        <f>IF('1) 日本 - 中国'!U35="", "", '1) 日本 - 中国'!U35)</f>
        <v/>
      </c>
    </row>
    <row r="36" spans="1:27" s="97" customFormat="1" ht="15" hidden="1" customHeight="1">
      <c r="A36" s="131" t="str">
        <f t="shared" si="22"/>
        <v/>
      </c>
      <c r="B36" s="131" t="str">
        <f t="shared" si="23"/>
        <v/>
      </c>
      <c r="C36" s="131" t="str">
        <f t="shared" si="24"/>
        <v/>
      </c>
      <c r="D36" s="131"/>
      <c r="E36" s="131" t="str">
        <f t="shared" si="25"/>
        <v/>
      </c>
      <c r="F36" s="131"/>
      <c r="G36" s="54">
        <f>IF('1) 日本 - 中国'!A36="","", '1) 日本 - 中国'!A36)</f>
        <v>31</v>
      </c>
      <c r="H36" s="72" t="str">
        <f>IF('1) 日本 - 中国'!B36="","", '1) 日本 - 中国'!B36)</f>
        <v/>
      </c>
      <c r="I36" s="68" t="str">
        <f>IF('1) 日本 - 中国'!C36="","", '1) 日本 - 中国'!C36)</f>
        <v/>
      </c>
      <c r="J36" s="95" t="s">
        <v>82</v>
      </c>
      <c r="K36" s="96" t="str">
        <f>IF('1) 日本 - 中国'!E36="","", '1) 日本 - 中国'!E36)</f>
        <v/>
      </c>
      <c r="L36" s="71" t="s">
        <v>91</v>
      </c>
      <c r="M36" s="55"/>
      <c r="N36" s="131" t="str">
        <f>IF('1) 日本 - 中国'!H36="", "", '1) 日本 - 中国'!H36)</f>
        <v/>
      </c>
      <c r="O36" s="59"/>
      <c r="P36" s="60"/>
      <c r="Q36" s="131"/>
      <c r="R36" s="131" t="str">
        <f>IF('1) 日本 - 中国'!L36="", "", '1) 日本 - 中国'!L36)</f>
        <v/>
      </c>
      <c r="S36" s="56" t="str">
        <f>IF('1) 日本 - 中国'!M36="", "", '1) 日本 - 中国'!M36)</f>
        <v/>
      </c>
      <c r="T36" s="131" t="str">
        <f>IF('1) 日本 - 中国'!N36="", "", '1) 日本 - 中国'!N36)</f>
        <v/>
      </c>
      <c r="U36" s="56" t="str">
        <f>IF('1) 日本 - 中国'!O36="", "", '1) 日本 - 中国'!O36)</f>
        <v/>
      </c>
      <c r="V36" s="131" t="str">
        <f>IF('1) 日本 - 中国'!P36="", "", '1) 日本 - 中国'!P36)</f>
        <v/>
      </c>
      <c r="W36" s="131"/>
      <c r="X36" s="131"/>
      <c r="Y36" s="131"/>
      <c r="Z36" s="131"/>
      <c r="AA36" s="131" t="str">
        <f>IF('1) 日本 - 中国'!U36="", "", '1) 日本 - 中国'!U36)</f>
        <v/>
      </c>
    </row>
    <row r="37" spans="1:27" s="97" customFormat="1" ht="15" hidden="1" customHeight="1">
      <c r="A37" s="55" t="str">
        <f t="shared" si="22"/>
        <v/>
      </c>
      <c r="B37" s="55" t="str">
        <f t="shared" si="23"/>
        <v/>
      </c>
      <c r="C37" s="55" t="str">
        <f t="shared" si="24"/>
        <v/>
      </c>
      <c r="D37" s="55"/>
      <c r="E37" s="55" t="str">
        <f t="shared" si="25"/>
        <v/>
      </c>
      <c r="F37" s="55"/>
      <c r="G37" s="54">
        <f>IF('1) 日本 - 中国'!A37="","", '1) 日本 - 中国'!A37)</f>
        <v>32</v>
      </c>
      <c r="H37" s="72" t="str">
        <f>IF('1) 日本 - 中国'!B37="","", '1) 日本 - 中国'!B37)</f>
        <v/>
      </c>
      <c r="I37" s="68" t="str">
        <f>IF('1) 日本 - 中国'!C37="","", '1) 日本 - 中国'!C37)</f>
        <v/>
      </c>
      <c r="J37" s="95" t="s">
        <v>82</v>
      </c>
      <c r="K37" s="96" t="str">
        <f>IF('1) 日本 - 中国'!E37="","", '1) 日本 - 中国'!E37)</f>
        <v/>
      </c>
      <c r="L37" s="71" t="s">
        <v>91</v>
      </c>
      <c r="M37" s="55"/>
      <c r="N37" s="131" t="str">
        <f>IF('1) 日本 - 中国'!H37="", "", '1) 日本 - 中国'!H37)</f>
        <v/>
      </c>
      <c r="O37" s="59"/>
      <c r="P37" s="60"/>
      <c r="Q37" s="131"/>
      <c r="R37" s="131" t="str">
        <f>IF('1) 日本 - 中国'!L37="", "", '1) 日本 - 中国'!L37)</f>
        <v/>
      </c>
      <c r="S37" s="56" t="str">
        <f>IF('1) 日本 - 中国'!M37="", "", '1) 日本 - 中国'!M37)</f>
        <v/>
      </c>
      <c r="T37" s="131" t="str">
        <f>IF('1) 日本 - 中国'!N37="", "", '1) 日本 - 中国'!N37)</f>
        <v/>
      </c>
      <c r="U37" s="56" t="str">
        <f>IF('1) 日本 - 中国'!O37="", "", '1) 日本 - 中国'!O37)</f>
        <v/>
      </c>
      <c r="V37" s="131" t="str">
        <f>IF('1) 日本 - 中国'!P37="", "", '1) 日本 - 中国'!P37)</f>
        <v/>
      </c>
      <c r="W37" s="131"/>
      <c r="X37" s="131"/>
      <c r="Y37" s="131"/>
      <c r="Z37" s="131"/>
      <c r="AA37" s="131" t="str">
        <f>IF('1) 日本 - 中国'!U37="", "", '1) 日本 - 中国'!U37)</f>
        <v/>
      </c>
    </row>
    <row r="38" spans="1:27" s="97" customFormat="1" ht="15" hidden="1" customHeight="1">
      <c r="A38" s="108" t="str">
        <f t="shared" si="22"/>
        <v/>
      </c>
      <c r="B38" s="108" t="str">
        <f t="shared" si="23"/>
        <v/>
      </c>
      <c r="C38" s="108" t="str">
        <f t="shared" si="24"/>
        <v/>
      </c>
      <c r="D38" s="108"/>
      <c r="E38" s="108" t="str">
        <f t="shared" si="25"/>
        <v/>
      </c>
      <c r="F38" s="108"/>
      <c r="G38" s="112">
        <f>IF('1) 日本 - 中国'!A38="","", '1) 日本 - 中国'!A38)</f>
        <v>33</v>
      </c>
      <c r="H38" s="99" t="str">
        <f>IF('1) 日本 - 中国'!B38="","", '1) 日本 - 中国'!B38)</f>
        <v/>
      </c>
      <c r="I38" s="100" t="str">
        <f>IF('1) 日本 - 中国'!C38="","", '1) 日本 - 中国'!C38)</f>
        <v/>
      </c>
      <c r="J38" s="101" t="s">
        <v>82</v>
      </c>
      <c r="K38" s="102" t="str">
        <f>IF('1) 日本 - 中国'!E38="","", '1) 日本 - 中国'!E38)</f>
        <v/>
      </c>
      <c r="L38" s="103" t="s">
        <v>91</v>
      </c>
      <c r="M38" s="108"/>
      <c r="N38" s="98" t="str">
        <f>IF('1) 日本 - 中国'!H38="", "", '1) 日本 - 中国'!H38)</f>
        <v/>
      </c>
      <c r="O38" s="109"/>
      <c r="P38" s="110"/>
      <c r="Q38" s="98"/>
      <c r="R38" s="98" t="str">
        <f>IF('1) 日本 - 中国'!L38="", "", '1) 日本 - 中国'!L38)</f>
        <v/>
      </c>
      <c r="S38" s="111" t="str">
        <f>IF('1) 日本 - 中国'!M38="", "", '1) 日本 - 中国'!M38)</f>
        <v/>
      </c>
      <c r="T38" s="98" t="str">
        <f>IF('1) 日本 - 中国'!N38="", "", '1) 日本 - 中国'!N38)</f>
        <v/>
      </c>
      <c r="U38" s="111" t="str">
        <f>IF('1) 日本 - 中国'!O38="", "", '1) 日本 - 中国'!O38)</f>
        <v/>
      </c>
      <c r="V38" s="98" t="str">
        <f>IF('1) 日本 - 中国'!P38="", "", '1) 日本 - 中国'!P38)</f>
        <v/>
      </c>
      <c r="W38" s="98"/>
      <c r="X38" s="98"/>
      <c r="Y38" s="98"/>
      <c r="Z38" s="98"/>
      <c r="AA38" s="98" t="str">
        <f>IF('1) 日本 - 中国'!U38="", "", '1) 日本 - 中国'!U38)</f>
        <v/>
      </c>
    </row>
    <row r="39" spans="1:27" ht="15" customHeight="1">
      <c r="G39" s="31" t="s">
        <v>67</v>
      </c>
      <c r="H39" s="113"/>
      <c r="I39" s="114"/>
      <c r="J39" s="114"/>
      <c r="K39" s="114"/>
      <c r="L39" s="114"/>
      <c r="M39" s="67"/>
      <c r="N39" s="8"/>
      <c r="O39" s="7"/>
      <c r="P39" s="7"/>
      <c r="Q39" s="7"/>
      <c r="R39" s="7"/>
      <c r="S39" s="7"/>
      <c r="T39" s="8"/>
      <c r="U39" s="7"/>
    </row>
    <row r="40" spans="1:27" s="31" customFormat="1" ht="15" customHeight="1">
      <c r="G40" s="97"/>
      <c r="H40" s="97"/>
      <c r="I40" s="97"/>
      <c r="J40" s="97"/>
      <c r="K40" s="97"/>
      <c r="L40" s="97"/>
      <c r="M40" s="107"/>
      <c r="N40" s="97"/>
      <c r="O40" s="97"/>
      <c r="P40" s="97"/>
      <c r="Q40" s="97"/>
      <c r="R40" s="107"/>
      <c r="S40" s="107"/>
      <c r="T40" s="107"/>
      <c r="U40" s="107"/>
      <c r="V40" s="97"/>
      <c r="W40" s="97"/>
      <c r="X40" s="97"/>
      <c r="Y40" s="97"/>
      <c r="Z40" s="107"/>
      <c r="AA40" s="107"/>
    </row>
    <row r="41" spans="1:27" s="31" customFormat="1" ht="15" customHeight="1">
      <c r="G41" s="97"/>
      <c r="H41" s="97"/>
      <c r="I41" s="97"/>
      <c r="J41" s="97"/>
      <c r="K41" s="97"/>
      <c r="L41" s="97"/>
      <c r="M41" s="107"/>
      <c r="N41" s="97"/>
      <c r="O41" s="97"/>
      <c r="P41" s="97"/>
      <c r="Q41" s="97"/>
      <c r="R41" s="107"/>
      <c r="S41" s="107"/>
      <c r="T41" s="107"/>
      <c r="U41" s="107"/>
      <c r="V41" s="97"/>
      <c r="W41" s="97"/>
      <c r="X41" s="97"/>
      <c r="Y41" s="97"/>
      <c r="Z41" s="107"/>
      <c r="AA41" s="107"/>
    </row>
    <row r="42" spans="1:27" s="31" customFormat="1" ht="15" customHeight="1">
      <c r="M42" s="38"/>
      <c r="N42" s="97"/>
      <c r="O42" s="97"/>
      <c r="P42" s="97"/>
      <c r="Q42" s="97"/>
      <c r="R42" s="38"/>
      <c r="S42" s="107"/>
      <c r="T42" s="107"/>
      <c r="U42" s="107"/>
      <c r="V42" s="97"/>
      <c r="W42" s="97"/>
      <c r="X42" s="97"/>
      <c r="Y42" s="97"/>
      <c r="Z42" s="107"/>
      <c r="AA42" s="107"/>
    </row>
    <row r="43" spans="1:27" s="31" customFormat="1" ht="15" customHeight="1"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</row>
    <row r="44" spans="1:27" s="31" customFormat="1" ht="15" customHeight="1"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</row>
    <row r="45" spans="1:27" s="97" customFormat="1" ht="15" customHeight="1">
      <c r="G45" s="116"/>
      <c r="H45" s="117"/>
      <c r="I45" s="118"/>
      <c r="J45" s="118"/>
      <c r="K45" s="118"/>
      <c r="L45" s="118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s="97" customFormat="1" ht="15" customHeight="1">
      <c r="G46" s="116"/>
      <c r="H46" s="117"/>
      <c r="I46" s="118"/>
      <c r="J46" s="118"/>
      <c r="K46" s="118"/>
      <c r="L46" s="118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s="97" customFormat="1" ht="15" customHeight="1">
      <c r="G47" s="116"/>
      <c r="H47" s="117"/>
      <c r="I47" s="118"/>
      <c r="J47" s="118"/>
      <c r="K47" s="118"/>
      <c r="L47" s="118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s="31" customFormat="1" ht="15" customHeight="1">
      <c r="G48" s="116"/>
      <c r="H48" s="117"/>
      <c r="I48" s="118"/>
      <c r="J48" s="118"/>
      <c r="K48" s="118"/>
      <c r="L48" s="118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7:27" s="31" customFormat="1" ht="15" customHeight="1">
      <c r="G49" s="116"/>
      <c r="H49" s="117"/>
      <c r="I49" s="118"/>
      <c r="J49" s="118"/>
      <c r="K49" s="118"/>
      <c r="L49" s="118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7:27" s="31" customFormat="1" ht="15" customHeight="1">
      <c r="G50" s="116"/>
      <c r="H50" s="117"/>
      <c r="I50" s="118"/>
      <c r="J50" s="118"/>
      <c r="K50" s="118"/>
      <c r="L50" s="11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7:27" s="97" customFormat="1" ht="15" customHeight="1">
      <c r="G51" s="116"/>
      <c r="H51" s="117"/>
      <c r="I51" s="118"/>
      <c r="J51" s="118"/>
      <c r="K51" s="118"/>
      <c r="L51" s="118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7:27" s="97" customFormat="1" ht="15" customHeight="1">
      <c r="G52" s="116"/>
      <c r="H52" s="117"/>
      <c r="I52" s="118"/>
      <c r="J52" s="118"/>
      <c r="K52" s="118"/>
      <c r="L52" s="118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7:27" s="97" customFormat="1" ht="15" customHeight="1">
      <c r="G53" s="116"/>
      <c r="H53" s="117"/>
      <c r="I53" s="118"/>
      <c r="J53" s="118"/>
      <c r="K53" s="118"/>
      <c r="L53" s="118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7:27" s="97" customFormat="1" ht="15" customHeight="1">
      <c r="G54" s="116"/>
      <c r="H54" s="117"/>
      <c r="I54" s="118"/>
      <c r="J54" s="118"/>
      <c r="K54" s="118"/>
      <c r="L54" s="118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7:27" s="97" customFormat="1" ht="15" customHeight="1">
      <c r="G55" s="116"/>
      <c r="H55" s="117"/>
      <c r="I55" s="118"/>
      <c r="J55" s="118"/>
      <c r="K55" s="118"/>
      <c r="L55" s="118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7:27" s="97" customFormat="1" ht="15" customHeight="1">
      <c r="G56" s="116"/>
      <c r="H56" s="117"/>
      <c r="I56" s="118"/>
      <c r="J56" s="118"/>
      <c r="K56" s="118"/>
      <c r="L56" s="118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7:27" s="31" customFormat="1" ht="15" customHeight="1">
      <c r="G57" s="97"/>
    </row>
    <row r="58" spans="7:27" s="31" customFormat="1" ht="15" customHeight="1"/>
    <row r="59" spans="7:27" s="31" customFormat="1" ht="15" customHeight="1"/>
    <row r="60" spans="7:27" s="31" customFormat="1" ht="15" customHeight="1">
      <c r="G60" s="38"/>
    </row>
    <row r="61" spans="7:27" s="31" customFormat="1" ht="15" customHeight="1"/>
    <row r="62" spans="7:27" s="31" customFormat="1" ht="15" customHeight="1"/>
    <row r="63" spans="7:27" s="31" customFormat="1" ht="15" customHeight="1"/>
    <row r="64" spans="7:27" s="31" customFormat="1" ht="15" customHeight="1"/>
    <row r="65" spans="1:27" s="31" customFormat="1" ht="15" customHeight="1">
      <c r="I65" s="97"/>
      <c r="J65" s="97"/>
      <c r="K65" s="97"/>
      <c r="L65" s="97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94"/>
      <c r="B69" s="94"/>
      <c r="C69" s="94"/>
      <c r="D69" s="119"/>
      <c r="E69" s="94"/>
      <c r="F69" s="119"/>
      <c r="G69" s="94"/>
      <c r="H69" s="94"/>
      <c r="I69" s="120"/>
      <c r="J69" s="120"/>
      <c r="K69" s="120"/>
      <c r="L69" s="120"/>
      <c r="M69" s="120"/>
      <c r="N69" s="120"/>
      <c r="O69" s="119"/>
      <c r="P69" s="23"/>
      <c r="Q69" s="119"/>
      <c r="R69" s="120"/>
      <c r="S69" s="94"/>
      <c r="T69" s="23"/>
      <c r="U69" s="94"/>
      <c r="V69" s="94"/>
      <c r="W69" s="23"/>
      <c r="X69" s="23"/>
      <c r="Y69" s="23"/>
      <c r="Z69" s="23"/>
      <c r="AA69" s="23"/>
    </row>
    <row r="70" spans="1:27" ht="15.75" customHeight="1">
      <c r="A70" s="94"/>
      <c r="B70" s="94"/>
      <c r="C70" s="94"/>
      <c r="D70" s="119"/>
      <c r="E70" s="94"/>
      <c r="F70" s="119"/>
      <c r="G70" s="94"/>
      <c r="H70" s="94"/>
      <c r="I70" s="120"/>
      <c r="J70" s="120"/>
      <c r="K70" s="120"/>
      <c r="L70" s="120"/>
      <c r="M70" s="120"/>
      <c r="N70" s="120"/>
      <c r="O70" s="119"/>
      <c r="P70" s="23"/>
      <c r="Q70" s="119"/>
      <c r="R70" s="120"/>
      <c r="S70" s="94"/>
      <c r="T70" s="23"/>
      <c r="U70" s="94"/>
      <c r="V70" s="94"/>
      <c r="W70" s="23"/>
      <c r="X70" s="23"/>
      <c r="Y70" s="23"/>
      <c r="Z70" s="23"/>
      <c r="AA70" s="23"/>
    </row>
    <row r="71" spans="1:27" ht="15.75" customHeight="1">
      <c r="D71" s="22"/>
      <c r="F71" s="22"/>
      <c r="G71" s="121"/>
      <c r="H71" s="121"/>
      <c r="O71" s="22"/>
      <c r="P71" s="22"/>
      <c r="Q71" s="22"/>
      <c r="T71" s="22"/>
      <c r="W71" s="22"/>
      <c r="X71" s="22"/>
      <c r="Y71" s="22"/>
      <c r="Z71" s="22"/>
      <c r="AA71" s="22"/>
    </row>
    <row r="73" spans="1:27" ht="15.75" customHeight="1">
      <c r="D73" s="23"/>
      <c r="F73" s="23"/>
      <c r="G73" s="94"/>
      <c r="H73" s="94"/>
      <c r="I73" s="94"/>
      <c r="J73" s="94"/>
      <c r="K73" s="94"/>
      <c r="L73" s="94"/>
      <c r="M73" s="94"/>
      <c r="N73" s="94"/>
      <c r="O73" s="23"/>
      <c r="P73" s="23"/>
      <c r="Q73" s="23"/>
      <c r="R73" s="94"/>
      <c r="S73" s="94"/>
      <c r="T73" s="23"/>
      <c r="U73" s="94"/>
      <c r="V73" s="94"/>
      <c r="W73" s="23"/>
      <c r="X73" s="23"/>
      <c r="Y73" s="23"/>
      <c r="Z73" s="23"/>
      <c r="AA73" s="23"/>
    </row>
    <row r="74" spans="1:27" ht="15.75" customHeight="1">
      <c r="D74" s="23"/>
      <c r="F74" s="23"/>
      <c r="G74" s="94"/>
      <c r="H74" s="94"/>
      <c r="I74" s="94"/>
      <c r="J74" s="94"/>
      <c r="K74" s="94"/>
      <c r="L74" s="94"/>
      <c r="M74" s="94"/>
      <c r="N74" s="94"/>
      <c r="O74" s="23"/>
      <c r="P74" s="23"/>
      <c r="Q74" s="23"/>
      <c r="R74" s="94"/>
      <c r="S74" s="94"/>
      <c r="T74" s="23"/>
      <c r="U74" s="94"/>
      <c r="V74" s="94"/>
      <c r="W74" s="23"/>
      <c r="X74" s="23"/>
      <c r="Y74" s="23"/>
      <c r="Z74" s="23"/>
      <c r="AA74" s="23"/>
    </row>
    <row r="75" spans="1:27" ht="15.75" customHeight="1">
      <c r="D75" s="22"/>
      <c r="F75" s="22"/>
      <c r="O75" s="22"/>
      <c r="P75" s="22"/>
      <c r="Q75" s="22"/>
      <c r="T75" s="22"/>
      <c r="W75" s="22"/>
      <c r="X75" s="22"/>
      <c r="Y75" s="22"/>
      <c r="Z75" s="22"/>
      <c r="AA75" s="22"/>
    </row>
  </sheetData>
  <mergeCells count="13">
    <mergeCell ref="G25:G26"/>
    <mergeCell ref="H25:H26"/>
    <mergeCell ref="I25:L25"/>
    <mergeCell ref="I26:J26"/>
    <mergeCell ref="K26:L26"/>
    <mergeCell ref="G1:M3"/>
    <mergeCell ref="R1:T2"/>
    <mergeCell ref="G4:N4"/>
    <mergeCell ref="G8:G9"/>
    <mergeCell ref="H8:H9"/>
    <mergeCell ref="I8:L8"/>
    <mergeCell ref="I9:J9"/>
    <mergeCell ref="K9:L9"/>
  </mergeCells>
  <phoneticPr fontId="17"/>
  <printOptions horizontalCentered="1"/>
  <pageMargins left="0.39370078740157483" right="0.39370078740157483" top="0.39370078740157483" bottom="0.39370078740157483" header="0" footer="0"/>
  <pageSetup paperSize="9" scale="65" orientation="landscape" cellComments="asDisplayed" horizontalDpi="4294967293" r:id="rId1"/>
  <headerFooter>
    <oddFooter>&amp;C&amp;"Yu Mincho,太字"&amp;18&amp;A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75"/>
  <sheetViews>
    <sheetView view="pageBreakPreview" zoomScale="90" zoomScaleNormal="70" zoomScaleSheetLayoutView="90" workbookViewId="0">
      <selection activeCell="C1" sqref="C1"/>
    </sheetView>
  </sheetViews>
  <sheetFormatPr defaultColWidth="7.625" defaultRowHeight="15.75" customHeight="1" outlineLevelCol="1"/>
  <cols>
    <col min="1" max="1" width="8.875" style="21" customWidth="1"/>
    <col min="2" max="2" width="17.5" style="21" bestFit="1" customWidth="1"/>
    <col min="3" max="3" width="6.875" style="21" customWidth="1"/>
    <col min="4" max="4" width="3.375" style="21" customWidth="1"/>
    <col min="5" max="5" width="6.875" style="21" customWidth="1"/>
    <col min="6" max="6" width="3.375" style="21" customWidth="1"/>
    <col min="7" max="7" width="13.875" style="21" hidden="1" customWidth="1" outlineLevel="1"/>
    <col min="8" max="8" width="13.875" style="21" customWidth="1" collapsed="1"/>
    <col min="9" max="9" width="13.875" style="21" hidden="1" customWidth="1" outlineLevel="1"/>
    <col min="10" max="10" width="2.375" style="21" customWidth="1" collapsed="1"/>
    <col min="11" max="11" width="13.875" style="21" hidden="1" customWidth="1" outlineLevel="1"/>
    <col min="12" max="12" width="13.875" style="21" customWidth="1" collapsed="1"/>
    <col min="13" max="16" width="13.875" style="21" customWidth="1"/>
    <col min="17" max="18" width="13.875" style="21" hidden="1" customWidth="1" outlineLevel="1"/>
    <col min="19" max="19" width="2.375" style="21" customWidth="1" collapsed="1"/>
    <col min="20" max="20" width="13.875" style="21" hidden="1" customWidth="1" outlineLevel="1"/>
    <col min="21" max="21" width="13.875" style="21" customWidth="1" collapsed="1"/>
    <col min="22" max="22" width="2.375" style="21" customWidth="1"/>
    <col min="23" max="23" width="13.875" style="21" customWidth="1"/>
    <col min="24" max="24" width="2.375" style="21" customWidth="1"/>
    <col min="25" max="27" width="15.875" style="21" customWidth="1"/>
    <col min="28" max="38" width="13.875" style="21" customWidth="1"/>
    <col min="39" max="16384" width="7.625" style="21"/>
  </cols>
  <sheetData>
    <row r="1" spans="1:27" ht="15.75" customHeight="1">
      <c r="A1" s="129"/>
      <c r="B1" s="129"/>
      <c r="C1" s="129"/>
      <c r="D1" s="129"/>
      <c r="E1" s="129"/>
      <c r="F1" s="129"/>
      <c r="G1" s="129"/>
      <c r="H1" s="30"/>
      <c r="I1" s="82"/>
      <c r="J1" s="82"/>
      <c r="K1" s="83"/>
      <c r="L1" s="84"/>
      <c r="M1" s="84"/>
      <c r="N1" s="84"/>
      <c r="O1" s="83"/>
      <c r="P1" s="83"/>
      <c r="Q1" s="83"/>
      <c r="R1" s="83"/>
      <c r="S1" s="83"/>
      <c r="U1" s="85"/>
      <c r="V1" s="83"/>
      <c r="W1" s="85"/>
      <c r="X1" s="83"/>
      <c r="AA1" s="81"/>
    </row>
    <row r="2" spans="1:27" ht="15.75" customHeight="1">
      <c r="A2" s="129"/>
      <c r="B2" s="129"/>
      <c r="C2" s="129"/>
      <c r="D2" s="129"/>
      <c r="E2" s="129"/>
      <c r="F2" s="129"/>
      <c r="G2" s="129"/>
      <c r="H2" s="28"/>
      <c r="I2" s="82"/>
      <c r="J2" s="82"/>
      <c r="K2" s="83"/>
      <c r="L2" s="327" t="s">
        <v>132</v>
      </c>
      <c r="M2" s="327"/>
      <c r="N2" s="327"/>
      <c r="O2" s="327"/>
      <c r="P2" s="327"/>
      <c r="Q2" s="83"/>
      <c r="R2" s="83"/>
      <c r="S2" s="83"/>
      <c r="U2" s="340" t="str">
        <f>'1) 日本 - 中国'!M2</f>
        <v>2025年06月スケジュール</v>
      </c>
      <c r="V2" s="340"/>
      <c r="W2" s="340"/>
      <c r="X2" s="340"/>
      <c r="Y2" s="340"/>
      <c r="AA2" s="81"/>
    </row>
    <row r="3" spans="1:27" ht="15.75" customHeight="1">
      <c r="A3" s="129"/>
      <c r="B3" s="129"/>
      <c r="C3" s="129"/>
      <c r="D3" s="129"/>
      <c r="E3" s="129"/>
      <c r="F3" s="129"/>
      <c r="G3" s="129"/>
      <c r="H3" s="28"/>
      <c r="I3" s="82"/>
      <c r="J3" s="82"/>
      <c r="K3" s="82"/>
      <c r="L3" s="327"/>
      <c r="M3" s="327"/>
      <c r="N3" s="327"/>
      <c r="O3" s="327"/>
      <c r="P3" s="327"/>
      <c r="T3" s="27"/>
      <c r="U3" s="340"/>
      <c r="V3" s="340"/>
      <c r="W3" s="340"/>
      <c r="X3" s="340"/>
      <c r="Y3" s="340"/>
      <c r="Z3" s="27" t="str">
        <f>'1) 日本 - 中国'!T3</f>
        <v>Update：</v>
      </c>
      <c r="AA3" s="125">
        <f>'1) 日本 - 中国'!U3</f>
        <v>45804</v>
      </c>
    </row>
    <row r="4" spans="1:27" ht="15.7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337" t="s">
        <v>133</v>
      </c>
      <c r="M4" s="337"/>
      <c r="N4" s="337"/>
      <c r="O4" s="337"/>
      <c r="P4" s="337"/>
      <c r="T4" s="87"/>
      <c r="U4" s="74" t="s">
        <v>134</v>
      </c>
      <c r="V4" s="74"/>
      <c r="W4" s="88"/>
      <c r="Z4" s="87" t="str">
        <f>'1) 日本 - 中国'!T4</f>
        <v>Version：</v>
      </c>
      <c r="AA4" s="88" t="str">
        <f>'1) 日本 - 中国'!U4</f>
        <v>No.570 (R-1)</v>
      </c>
    </row>
    <row r="5" spans="1:27" ht="15.75" customHeight="1" thickBot="1">
      <c r="A5" s="89"/>
      <c r="B5" s="89"/>
      <c r="C5" s="90"/>
      <c r="D5" s="90"/>
      <c r="E5" s="90"/>
      <c r="F5" s="90"/>
      <c r="G5" s="89"/>
      <c r="H5" s="90"/>
      <c r="I5" s="90"/>
      <c r="J5" s="90"/>
      <c r="K5" s="90"/>
      <c r="L5" s="90"/>
      <c r="M5" s="90"/>
      <c r="N5" s="90"/>
      <c r="O5" s="91"/>
      <c r="P5" s="91"/>
      <c r="Q5" s="89"/>
      <c r="R5" s="89"/>
      <c r="S5" s="89"/>
      <c r="T5" s="89"/>
      <c r="U5" s="75"/>
      <c r="V5" s="74" t="s">
        <v>4</v>
      </c>
      <c r="W5" s="89"/>
      <c r="X5" s="89"/>
      <c r="Y5" s="89"/>
      <c r="Z5" s="89"/>
      <c r="AA5" s="89"/>
    </row>
    <row r="6" spans="1:27" ht="15" customHeight="1">
      <c r="G6" s="26"/>
      <c r="L6" s="93"/>
      <c r="U6" s="24"/>
      <c r="V6" s="24"/>
    </row>
    <row r="7" spans="1:27" ht="15" customHeight="1">
      <c r="A7" s="128" t="s">
        <v>125</v>
      </c>
      <c r="B7" s="94"/>
      <c r="L7" s="23"/>
      <c r="U7" s="128"/>
      <c r="W7" s="128" t="s">
        <v>136</v>
      </c>
      <c r="Y7" s="128"/>
    </row>
    <row r="8" spans="1:27" ht="15" customHeight="1">
      <c r="A8" s="315" t="s">
        <v>6</v>
      </c>
      <c r="B8" s="294" t="s">
        <v>7</v>
      </c>
      <c r="C8" s="294" t="s">
        <v>8</v>
      </c>
      <c r="D8" s="300"/>
      <c r="E8" s="300"/>
      <c r="F8" s="301"/>
      <c r="G8" s="42"/>
      <c r="H8" s="33" t="str">
        <f>'1) 日本 - 中国'!H8</f>
        <v>上海</v>
      </c>
      <c r="I8" s="42"/>
      <c r="J8" s="33"/>
      <c r="K8" s="33"/>
      <c r="L8" s="33" t="str">
        <f>'1) 日本 - 中国'!L8</f>
        <v>中関</v>
      </c>
      <c r="M8" s="33" t="str">
        <f>'1) 日本 - 中国'!M8</f>
        <v>水島</v>
      </c>
      <c r="N8" s="33" t="str">
        <f>'1) 日本 - 中国'!N8</f>
        <v>福山</v>
      </c>
      <c r="O8" s="33" t="str">
        <f>'1) 日本 - 中国'!O8</f>
        <v>伊予三島</v>
      </c>
      <c r="P8" s="33" t="str">
        <f>'1) 日本 - 中国'!P8</f>
        <v>広島（出島）</v>
      </c>
      <c r="Q8" s="33"/>
      <c r="R8" s="33"/>
      <c r="S8" s="42"/>
      <c r="T8" s="42"/>
      <c r="U8" s="33" t="str">
        <f>'1) 日本 - 中国'!U8</f>
        <v>上海</v>
      </c>
      <c r="V8" s="42"/>
      <c r="W8" s="33" t="s">
        <v>9</v>
      </c>
      <c r="X8" s="42"/>
      <c r="Y8" s="33" t="s">
        <v>57</v>
      </c>
      <c r="Z8" s="33" t="s">
        <v>56</v>
      </c>
      <c r="AA8" s="33" t="s">
        <v>55</v>
      </c>
    </row>
    <row r="9" spans="1:27" ht="15" customHeight="1">
      <c r="A9" s="315"/>
      <c r="B9" s="295"/>
      <c r="C9" s="295" t="s">
        <v>84</v>
      </c>
      <c r="D9" s="338"/>
      <c r="E9" s="302" t="s">
        <v>85</v>
      </c>
      <c r="F9" s="304"/>
      <c r="G9" s="43"/>
      <c r="H9" s="34" t="str">
        <f>'1) 日本 - 中国'!H9</f>
        <v>火/TUE</v>
      </c>
      <c r="I9" s="43"/>
      <c r="J9" s="34"/>
      <c r="K9" s="34"/>
      <c r="L9" s="34" t="str">
        <f>'1) 日本 - 中国'!L9</f>
        <v>木/THU</v>
      </c>
      <c r="M9" s="34" t="str">
        <f>'1) 日本 - 中国'!M9</f>
        <v>金/FRI</v>
      </c>
      <c r="N9" s="34" t="str">
        <f>'1) 日本 - 中国'!N9</f>
        <v>金/FRI</v>
      </c>
      <c r="O9" s="34" t="str">
        <f>'1) 日本 - 中国'!O9</f>
        <v>土/SAT</v>
      </c>
      <c r="P9" s="34" t="str">
        <f>'1) 日本 - 中国'!P9</f>
        <v>土/SAT</v>
      </c>
      <c r="Q9" s="34"/>
      <c r="R9" s="52"/>
      <c r="S9" s="43"/>
      <c r="T9" s="43"/>
      <c r="U9" s="34" t="str">
        <f>'1) 日本 - 中国'!U9</f>
        <v>翌週火/TEU</v>
      </c>
      <c r="V9" s="43"/>
      <c r="W9" s="34" t="s">
        <v>141</v>
      </c>
      <c r="X9" s="43"/>
      <c r="Y9" s="34" t="s">
        <v>17</v>
      </c>
      <c r="Z9" s="34" t="s">
        <v>54</v>
      </c>
      <c r="AA9" s="34" t="s">
        <v>124</v>
      </c>
    </row>
    <row r="10" spans="1:27" s="31" customFormat="1" ht="15" customHeight="1">
      <c r="A10" s="197">
        <f>IF('1) 日本 - 中国'!A10="", "", '1) 日本 - 中国'!A10)</f>
        <v>22</v>
      </c>
      <c r="B10" s="191" t="str">
        <f>IF('1) 日本 - 中国'!B10="", "", '1) 日本 - 中国'!B10)</f>
        <v>HAO AN</v>
      </c>
      <c r="C10" s="210">
        <f>IF('1) 日本 - 中国'!C10="", "", '1) 日本 - 中国'!C10)</f>
        <v>559</v>
      </c>
      <c r="D10" s="223" t="s">
        <v>83</v>
      </c>
      <c r="E10" s="224">
        <f>IF('1) 日本 - 中国'!E10="", "", '1) 日本 - 中国'!E10)</f>
        <v>559</v>
      </c>
      <c r="F10" s="202" t="s">
        <v>91</v>
      </c>
      <c r="G10" s="205"/>
      <c r="H10" s="205">
        <f>IF('1) 日本 - 中国'!H10="", "", '1) 日本 - 中国'!H10)</f>
        <v>45804</v>
      </c>
      <c r="I10" s="205"/>
      <c r="J10" s="205"/>
      <c r="K10" s="205"/>
      <c r="L10" s="206">
        <f>IF('1) 日本 - 中国'!L10="", "", '1) 日本 - 中国'!L10)</f>
        <v>45806</v>
      </c>
      <c r="M10" s="207">
        <f>IF('1) 日本 - 中国'!M10="", "", '1) 日本 - 中国'!M10)</f>
        <v>45807</v>
      </c>
      <c r="N10" s="207">
        <f>IF('1) 日本 - 中国'!N10="", "", '1) 日本 - 中国'!N10)</f>
        <v>45807</v>
      </c>
      <c r="O10" s="205">
        <f>IF('1) 日本 - 中国'!O10="", "", '1) 日本 - 中国'!O10)</f>
        <v>45808</v>
      </c>
      <c r="P10" s="207">
        <f>IF('1) 日本 - 中国'!P10="", "", '1) 日本 - 中国'!P10)</f>
        <v>45808</v>
      </c>
      <c r="Q10" s="205"/>
      <c r="R10" s="205"/>
      <c r="S10" s="205"/>
      <c r="T10" s="205"/>
      <c r="U10" s="205">
        <f>IF('1) 日本 - 中国'!U10="", "", '1) 日本 - 中国'!U10)</f>
        <v>45811</v>
      </c>
      <c r="V10" s="205"/>
      <c r="W10" s="205">
        <f>IF(U10="","",U10+2)</f>
        <v>45813</v>
      </c>
      <c r="X10" s="205"/>
      <c r="Y10" s="205">
        <f>IF(W10="","",W10+2)</f>
        <v>45815</v>
      </c>
      <c r="Z10" s="205">
        <f>IF(Y10="","",Y10+1)</f>
        <v>45816</v>
      </c>
      <c r="AA10" s="205">
        <f>IF(Z10="","",Z10+1)</f>
        <v>45817</v>
      </c>
    </row>
    <row r="11" spans="1:27" s="31" customFormat="1" ht="15" customHeight="1">
      <c r="A11" s="342">
        <f>IF('1) 日本 - 中国'!A11="", "", '1) 日本 - 中国'!A11)</f>
        <v>23</v>
      </c>
      <c r="B11" s="343" t="str">
        <f>IF('1) 日本 - 中国'!B11="", "", '1) 日本 - 中国'!B11)</f>
        <v>HAO AN</v>
      </c>
      <c r="C11" s="349">
        <f>IF('1) 日本 - 中国'!C11="", "", '1) 日本 - 中国'!C11)</f>
        <v>560</v>
      </c>
      <c r="D11" s="350" t="s">
        <v>83</v>
      </c>
      <c r="E11" s="351">
        <f>IF('1) 日本 - 中国'!E11="", "", '1) 日本 - 中国'!E11)</f>
        <v>560</v>
      </c>
      <c r="F11" s="347" t="s">
        <v>91</v>
      </c>
      <c r="G11" s="348"/>
      <c r="H11" s="348" t="str">
        <f>IF('1) 日本 - 中国'!H11="", "", '1) 日本 - 中国'!H11)</f>
        <v>SKIP</v>
      </c>
      <c r="I11" s="348"/>
      <c r="J11" s="348"/>
      <c r="K11" s="348"/>
      <c r="L11" s="348" t="str">
        <f>IF('1) 日本 - 中国'!L11="", "", '1) 日本 - 中国'!L11)</f>
        <v>SKIP</v>
      </c>
      <c r="M11" s="348" t="str">
        <f>IF('1) 日本 - 中国'!M11="", "", '1) 日本 - 中国'!M11)</f>
        <v>SKIP</v>
      </c>
      <c r="N11" s="348" t="str">
        <f>IF('1) 日本 - 中国'!N11="", "", '1) 日本 - 中国'!N11)</f>
        <v>SKIP</v>
      </c>
      <c r="O11" s="348" t="str">
        <f>IF('1) 日本 - 中国'!O11="", "", '1) 日本 - 中国'!O11)</f>
        <v>SKIP</v>
      </c>
      <c r="P11" s="348" t="str">
        <f>IF('1) 日本 - 中国'!P11="", "", '1) 日本 - 中国'!P11)</f>
        <v>SKIP</v>
      </c>
      <c r="Q11" s="348"/>
      <c r="R11" s="348"/>
      <c r="S11" s="348"/>
      <c r="T11" s="348"/>
      <c r="U11" s="348" t="str">
        <f>IF('1) 日本 - 中国'!U11="", "", '1) 日本 - 中国'!U11)</f>
        <v>SKIP</v>
      </c>
      <c r="V11" s="155"/>
      <c r="W11" s="155">
        <f>IF(U11="","",W10+7)</f>
        <v>45820</v>
      </c>
      <c r="X11" s="155"/>
      <c r="Y11" s="155">
        <f>IF(W11="","",W11+2)</f>
        <v>45822</v>
      </c>
      <c r="Z11" s="155">
        <f>IF(Y11="","",Y11+1)</f>
        <v>45823</v>
      </c>
      <c r="AA11" s="155">
        <f>IF(Z11="","",Z11+1)</f>
        <v>45824</v>
      </c>
    </row>
    <row r="12" spans="1:27" s="31" customFormat="1" ht="15" customHeight="1">
      <c r="A12" s="208">
        <f>IF('1) 日本 - 中国'!A12="", "", '1) 日本 - 中国'!A12)</f>
        <v>24</v>
      </c>
      <c r="B12" s="198" t="str">
        <f>IF('1) 日本 - 中国'!B12="", "", '1) 日本 - 中国'!B12)</f>
        <v>HAO AN</v>
      </c>
      <c r="C12" s="199">
        <f>IF('1) 日本 - 中国'!C12="", "", '1) 日本 - 中国'!C12)</f>
        <v>561</v>
      </c>
      <c r="D12" s="225" t="s">
        <v>83</v>
      </c>
      <c r="E12" s="224">
        <f>IF('1) 日本 - 中国'!E12="", "", '1) 日本 - 中国'!E12)</f>
        <v>561</v>
      </c>
      <c r="F12" s="202" t="s">
        <v>91</v>
      </c>
      <c r="G12" s="207"/>
      <c r="H12" s="207">
        <f>IF('1) 日本 - 中国'!H12="", "", '1) 日本 - 中国'!H12)</f>
        <v>45818</v>
      </c>
      <c r="I12" s="207"/>
      <c r="J12" s="207"/>
      <c r="K12" s="207"/>
      <c r="L12" s="207">
        <f>IF('1) 日本 - 中国'!L12="", "", '1) 日本 - 中国'!L12)</f>
        <v>45820</v>
      </c>
      <c r="M12" s="207">
        <f>IF('1) 日本 - 中国'!M12="", "", '1) 日本 - 中国'!M12)</f>
        <v>45821</v>
      </c>
      <c r="N12" s="207">
        <f>IF('1) 日本 - 中国'!N12="", "", '1) 日本 - 中国'!N12)</f>
        <v>45821</v>
      </c>
      <c r="O12" s="207">
        <f>IF('1) 日本 - 中国'!O12="", "", '1) 日本 - 中国'!O12)</f>
        <v>45822</v>
      </c>
      <c r="P12" s="207">
        <f>IF('1) 日本 - 中国'!P12="", "", '1) 日本 - 中国'!P12)</f>
        <v>45822</v>
      </c>
      <c r="Q12" s="207"/>
      <c r="R12" s="207"/>
      <c r="S12" s="207"/>
      <c r="T12" s="207"/>
      <c r="U12" s="207">
        <f>IF('1) 日本 - 中国'!U12="", "", '1) 日本 - 中国'!U12)</f>
        <v>45825</v>
      </c>
      <c r="V12" s="207"/>
      <c r="W12" s="207">
        <f t="shared" ref="W12:W16" si="0">IF(U12="","",U12+2)</f>
        <v>45827</v>
      </c>
      <c r="X12" s="207"/>
      <c r="Y12" s="207">
        <f t="shared" ref="Y12:Y16" si="1">IF(W12="","",W12+2)</f>
        <v>45829</v>
      </c>
      <c r="Z12" s="207">
        <f t="shared" ref="Z12:AA12" si="2">IF(Y12="","",Y12+1)</f>
        <v>45830</v>
      </c>
      <c r="AA12" s="207">
        <f t="shared" si="2"/>
        <v>45831</v>
      </c>
    </row>
    <row r="13" spans="1:27" s="31" customFormat="1" ht="15" customHeight="1">
      <c r="A13" s="6">
        <f>IF('1) 日本 - 中国'!A13="", "", '1) 日本 - 中国'!A13)</f>
        <v>25</v>
      </c>
      <c r="B13" s="157" t="str">
        <f>IF('1) 日本 - 中国'!B13="", "", '1) 日本 - 中国'!B13)</f>
        <v>HAO AN</v>
      </c>
      <c r="C13" s="152">
        <f>IF('1) 日本 - 中国'!C13="", "", '1) 日本 - 中国'!C13)</f>
        <v>562</v>
      </c>
      <c r="D13" s="170" t="s">
        <v>83</v>
      </c>
      <c r="E13" s="169">
        <f>IF('1) 日本 - 中国'!E13="", "", '1) 日本 - 中国'!E13)</f>
        <v>562</v>
      </c>
      <c r="F13" s="159" t="s">
        <v>91</v>
      </c>
      <c r="G13" s="155"/>
      <c r="H13" s="155">
        <f>IF('1) 日本 - 中国'!H13="", "", '1) 日本 - 中国'!H13)</f>
        <v>45825</v>
      </c>
      <c r="I13" s="155"/>
      <c r="J13" s="155"/>
      <c r="K13" s="155"/>
      <c r="L13" s="155">
        <f>IF('1) 日本 - 中国'!L13="", "", '1) 日本 - 中国'!L13)</f>
        <v>45827</v>
      </c>
      <c r="M13" s="155">
        <f>IF('1) 日本 - 中国'!M13="", "", '1) 日本 - 中国'!M13)</f>
        <v>45828</v>
      </c>
      <c r="N13" s="155">
        <f>IF('1) 日本 - 中国'!N13="", "", '1) 日本 - 中国'!N13)</f>
        <v>45828</v>
      </c>
      <c r="O13" s="155">
        <f>IF('1) 日本 - 中国'!O13="", "", '1) 日本 - 中国'!O13)</f>
        <v>45829</v>
      </c>
      <c r="P13" s="155">
        <f>IF('1) 日本 - 中国'!P13="", "", '1) 日本 - 中国'!P13)</f>
        <v>45829</v>
      </c>
      <c r="Q13" s="155"/>
      <c r="R13" s="155"/>
      <c r="S13" s="155"/>
      <c r="T13" s="155"/>
      <c r="U13" s="155">
        <f>IF('1) 日本 - 中国'!U13="", "", '1) 日本 - 中国'!U13)</f>
        <v>45832</v>
      </c>
      <c r="V13" s="155"/>
      <c r="W13" s="155">
        <f t="shared" si="0"/>
        <v>45834</v>
      </c>
      <c r="X13" s="155"/>
      <c r="Y13" s="155">
        <f t="shared" si="1"/>
        <v>45836</v>
      </c>
      <c r="Z13" s="155">
        <f t="shared" ref="Z13:AA13" si="3">IF(Y13="","",Y13+1)</f>
        <v>45837</v>
      </c>
      <c r="AA13" s="155">
        <f t="shared" si="3"/>
        <v>45838</v>
      </c>
    </row>
    <row r="14" spans="1:27" s="97" customFormat="1" ht="15" customHeight="1">
      <c r="A14" s="53">
        <f>IF('1) 日本 - 中国'!A14="", "", '1) 日本 - 中国'!A14)</f>
        <v>26</v>
      </c>
      <c r="B14" s="198" t="str">
        <f>IF('1) 日本 - 中国'!B14="", "", '1) 日本 - 中国'!B14)</f>
        <v>HAO AN</v>
      </c>
      <c r="C14" s="199">
        <f>IF('1) 日本 - 中国'!C14="", "", '1) 日本 - 中国'!C14)</f>
        <v>563</v>
      </c>
      <c r="D14" s="225" t="s">
        <v>83</v>
      </c>
      <c r="E14" s="224">
        <f>IF('1) 日本 - 中国'!E14="", "", '1) 日本 - 中国'!E14)</f>
        <v>563</v>
      </c>
      <c r="F14" s="202" t="s">
        <v>91</v>
      </c>
      <c r="G14" s="207"/>
      <c r="H14" s="207">
        <f>IF('1) 日本 - 中国'!H14="", "", '1) 日本 - 中国'!H14)</f>
        <v>45832</v>
      </c>
      <c r="I14" s="207"/>
      <c r="J14" s="207"/>
      <c r="K14" s="207"/>
      <c r="L14" s="207">
        <f>IF('1) 日本 - 中国'!L14="", "", '1) 日本 - 中国'!L14)</f>
        <v>45834</v>
      </c>
      <c r="M14" s="207">
        <f>IF('1) 日本 - 中国'!M14="", "", '1) 日本 - 中国'!M14)</f>
        <v>45835</v>
      </c>
      <c r="N14" s="207">
        <f>IF('1) 日本 - 中国'!N14="", "", '1) 日本 - 中国'!N14)</f>
        <v>45835</v>
      </c>
      <c r="O14" s="207">
        <f>IF('1) 日本 - 中国'!O14="", "", '1) 日本 - 中国'!O14)</f>
        <v>45836</v>
      </c>
      <c r="P14" s="207">
        <f>IF('1) 日本 - 中国'!P14="", "", '1) 日本 - 中国'!P14)</f>
        <v>45836</v>
      </c>
      <c r="Q14" s="207"/>
      <c r="R14" s="207"/>
      <c r="S14" s="207"/>
      <c r="T14" s="207"/>
      <c r="U14" s="207">
        <f>IF('1) 日本 - 中国'!U14="", "", '1) 日本 - 中国'!U14)</f>
        <v>45839</v>
      </c>
      <c r="V14" s="207"/>
      <c r="W14" s="207">
        <f t="shared" si="0"/>
        <v>45841</v>
      </c>
      <c r="X14" s="207"/>
      <c r="Y14" s="207">
        <f t="shared" si="1"/>
        <v>45843</v>
      </c>
      <c r="Z14" s="207">
        <f t="shared" ref="Z14:AA14" si="4">IF(Y14="","",Y14+1)</f>
        <v>45844</v>
      </c>
      <c r="AA14" s="207">
        <f t="shared" si="4"/>
        <v>45845</v>
      </c>
    </row>
    <row r="15" spans="1:27" s="31" customFormat="1" ht="15" customHeight="1">
      <c r="A15" s="6">
        <f>IF('1) 日本 - 中国'!A15="", "", '1) 日本 - 中国'!A15)</f>
        <v>27</v>
      </c>
      <c r="B15" s="157" t="str">
        <f>IF('1) 日本 - 中国'!B15="", "", '1) 日本 - 中国'!B15)</f>
        <v>HAO AN</v>
      </c>
      <c r="C15" s="152">
        <f>IF('1) 日本 - 中国'!C15="", "", '1) 日本 - 中国'!C15)</f>
        <v>564</v>
      </c>
      <c r="D15" s="170" t="s">
        <v>83</v>
      </c>
      <c r="E15" s="169">
        <f>IF('1) 日本 - 中国'!E15="", "", '1) 日本 - 中国'!E15)</f>
        <v>564</v>
      </c>
      <c r="F15" s="159" t="s">
        <v>91</v>
      </c>
      <c r="G15" s="155"/>
      <c r="H15" s="155">
        <f>IF('1) 日本 - 中国'!H15="", "", '1) 日本 - 中国'!H15)</f>
        <v>45839</v>
      </c>
      <c r="I15" s="155"/>
      <c r="J15" s="155"/>
      <c r="K15" s="155"/>
      <c r="L15" s="155">
        <f>IF('1) 日本 - 中国'!L15="", "", '1) 日本 - 中国'!L15)</f>
        <v>45841</v>
      </c>
      <c r="M15" s="155">
        <f>IF('1) 日本 - 中国'!M15="", "", '1) 日本 - 中国'!M15)</f>
        <v>45842</v>
      </c>
      <c r="N15" s="155">
        <f>IF('1) 日本 - 中国'!N15="", "", '1) 日本 - 中国'!N15)</f>
        <v>45842</v>
      </c>
      <c r="O15" s="155">
        <f>IF('1) 日本 - 中国'!O15="", "", '1) 日本 - 中国'!O15)</f>
        <v>45843</v>
      </c>
      <c r="P15" s="155">
        <f>IF('1) 日本 - 中国'!P15="", "", '1) 日本 - 中国'!P15)</f>
        <v>45843</v>
      </c>
      <c r="Q15" s="155"/>
      <c r="R15" s="155"/>
      <c r="S15" s="155"/>
      <c r="T15" s="155"/>
      <c r="U15" s="155">
        <f>IF('1) 日本 - 中国'!U15="", "", '1) 日本 - 中国'!U15)</f>
        <v>45846</v>
      </c>
      <c r="V15" s="155"/>
      <c r="W15" s="155">
        <f t="shared" si="0"/>
        <v>45848</v>
      </c>
      <c r="X15" s="155"/>
      <c r="Y15" s="155">
        <f t="shared" si="1"/>
        <v>45850</v>
      </c>
      <c r="Z15" s="155">
        <f t="shared" ref="Z15:AA15" si="5">IF(Y15="","",Y15+1)</f>
        <v>45851</v>
      </c>
      <c r="AA15" s="155">
        <f t="shared" si="5"/>
        <v>45852</v>
      </c>
    </row>
    <row r="16" spans="1:27" s="97" customFormat="1" ht="15" customHeight="1">
      <c r="A16" s="76">
        <f>IF('1) 日本 - 中国'!A16="", "", '1) 日本 - 中国'!A16)</f>
        <v>28</v>
      </c>
      <c r="B16" s="240" t="str">
        <f>IF('1) 日本 - 中国'!B16="", "", '1) 日本 - 中国'!B16)</f>
        <v>HAO AN</v>
      </c>
      <c r="C16" s="241">
        <f>IF('1) 日本 - 中国'!C16="", "", '1) 日本 - 中国'!C16)</f>
        <v>565</v>
      </c>
      <c r="D16" s="273" t="s">
        <v>83</v>
      </c>
      <c r="E16" s="274">
        <f>IF('1) 日本 - 中国'!E16="", "", '1) 日本 - 中国'!E16)</f>
        <v>565</v>
      </c>
      <c r="F16" s="244" t="s">
        <v>91</v>
      </c>
      <c r="G16" s="245"/>
      <c r="H16" s="245">
        <f>IF('1) 日本 - 中国'!H16="", "", '1) 日本 - 中国'!H16)</f>
        <v>45846</v>
      </c>
      <c r="I16" s="245"/>
      <c r="J16" s="245"/>
      <c r="K16" s="245"/>
      <c r="L16" s="245">
        <f>IF('1) 日本 - 中国'!L16="", "", '1) 日本 - 中国'!L16)</f>
        <v>45848</v>
      </c>
      <c r="M16" s="245">
        <f>IF('1) 日本 - 中国'!M16="", "", '1) 日本 - 中国'!M16)</f>
        <v>45849</v>
      </c>
      <c r="N16" s="245">
        <f>IF('1) 日本 - 中国'!N16="", "", '1) 日本 - 中国'!N16)</f>
        <v>45849</v>
      </c>
      <c r="O16" s="245">
        <f>IF('1) 日本 - 中国'!O16="", "", '1) 日本 - 中国'!O16)</f>
        <v>45850</v>
      </c>
      <c r="P16" s="245">
        <f>IF('1) 日本 - 中国'!P16="", "", '1) 日本 - 中国'!P16)</f>
        <v>45850</v>
      </c>
      <c r="Q16" s="245"/>
      <c r="R16" s="245"/>
      <c r="S16" s="245"/>
      <c r="T16" s="245"/>
      <c r="U16" s="245">
        <f>IF('1) 日本 - 中国'!U16="", "", '1) 日本 - 中国'!U16)</f>
        <v>45853</v>
      </c>
      <c r="V16" s="245"/>
      <c r="W16" s="245">
        <f t="shared" si="0"/>
        <v>45855</v>
      </c>
      <c r="X16" s="245"/>
      <c r="Y16" s="245">
        <f t="shared" si="1"/>
        <v>45857</v>
      </c>
      <c r="Z16" s="245">
        <f t="shared" ref="Z16:AA16" si="6">IF(Y16="","",Y16+1)</f>
        <v>45858</v>
      </c>
      <c r="AA16" s="245">
        <f t="shared" si="6"/>
        <v>45859</v>
      </c>
    </row>
    <row r="17" spans="1:27" s="97" customFormat="1" ht="15" hidden="1" customHeight="1">
      <c r="A17" s="6">
        <f>IF('1) 日本 - 中国'!A17="", "", '1) 日本 - 中国'!A17)</f>
        <v>29</v>
      </c>
      <c r="B17" s="157" t="str">
        <f>IF('1) 日本 - 中国'!B17="", "", '1) 日本 - 中国'!B17)</f>
        <v/>
      </c>
      <c r="C17" s="152" t="str">
        <f>IF('1) 日本 - 中国'!C17="", "", '1) 日本 - 中国'!C17)</f>
        <v/>
      </c>
      <c r="D17" s="170" t="s">
        <v>83</v>
      </c>
      <c r="E17" s="169" t="str">
        <f>IF('1) 日本 - 中国'!E17="", "", '1) 日本 - 中国'!E17)</f>
        <v/>
      </c>
      <c r="F17" s="159" t="s">
        <v>91</v>
      </c>
      <c r="G17" s="155"/>
      <c r="H17" s="155" t="str">
        <f>IF('1) 日本 - 中国'!H17="", "", '1) 日本 - 中国'!H17)</f>
        <v/>
      </c>
      <c r="I17" s="155"/>
      <c r="J17" s="154"/>
      <c r="K17" s="155"/>
      <c r="L17" s="155" t="str">
        <f>IF('1) 日本 - 中国'!L17="", "", '1) 日本 - 中国'!L17)</f>
        <v/>
      </c>
      <c r="M17" s="155" t="str">
        <f>IF('1) 日本 - 中国'!M17="", "", '1) 日本 - 中国'!M17)</f>
        <v/>
      </c>
      <c r="N17" s="155" t="str">
        <f>IF('1) 日本 - 中国'!N17="", "", '1) 日本 - 中国'!N17)</f>
        <v/>
      </c>
      <c r="O17" s="154" t="str">
        <f>IF('1) 日本 - 中国'!O17="", "", '1) 日本 - 中国'!O17)</f>
        <v/>
      </c>
      <c r="P17" s="155" t="str">
        <f>IF('1) 日本 - 中国'!P17="", "", '1) 日本 - 中国'!P17)</f>
        <v/>
      </c>
      <c r="Q17" s="155"/>
      <c r="R17" s="155"/>
      <c r="S17" s="155"/>
      <c r="T17" s="155"/>
      <c r="U17" s="171" t="str">
        <f>IF('1) 日本 - 中国'!U17="", "", '1) 日本 - 中国'!U17)</f>
        <v/>
      </c>
      <c r="V17" s="155"/>
      <c r="W17" s="171"/>
      <c r="X17" s="155"/>
      <c r="Y17" s="155" t="str">
        <f t="shared" ref="Y17:Y21" si="7">IF(W17="","",W17+2)</f>
        <v/>
      </c>
      <c r="Z17" s="155" t="str">
        <f t="shared" ref="Z17:Z21" si="8">IF(Y17="","",Y17+1)</f>
        <v/>
      </c>
      <c r="AA17" s="155" t="str">
        <f t="shared" ref="AA17:AA21" si="9">IF(Z17="","",Z17+1)</f>
        <v/>
      </c>
    </row>
    <row r="18" spans="1:27" s="97" customFormat="1" ht="15" hidden="1" customHeight="1">
      <c r="A18" s="6">
        <f>IF('1) 日本 - 中国'!A18="", "", '1) 日本 - 中国'!A18)</f>
        <v>30</v>
      </c>
      <c r="B18" s="157" t="str">
        <f>IF('1) 日本 - 中国'!B18="", "", '1) 日本 - 中国'!B18)</f>
        <v/>
      </c>
      <c r="C18" s="152" t="str">
        <f>IF('1) 日本 - 中国'!C18="", "", '1) 日本 - 中国'!C18)</f>
        <v/>
      </c>
      <c r="D18" s="170" t="s">
        <v>83</v>
      </c>
      <c r="E18" s="169" t="str">
        <f>IF('1) 日本 - 中国'!E18="", "", '1) 日本 - 中国'!E18)</f>
        <v/>
      </c>
      <c r="F18" s="159" t="s">
        <v>91</v>
      </c>
      <c r="G18" s="155"/>
      <c r="H18" s="155" t="str">
        <f>IF('1) 日本 - 中国'!H18="", "", '1) 日本 - 中国'!H18)</f>
        <v/>
      </c>
      <c r="I18" s="155"/>
      <c r="J18" s="155"/>
      <c r="K18" s="155"/>
      <c r="L18" s="155" t="str">
        <f>IF('1) 日本 - 中国'!L18="", "", '1) 日本 - 中国'!L18)</f>
        <v/>
      </c>
      <c r="M18" s="155" t="str">
        <f>IF('1) 日本 - 中国'!M18="", "", '1) 日本 - 中国'!M18)</f>
        <v/>
      </c>
      <c r="N18" s="155" t="str">
        <f>IF('1) 日本 - 中国'!N18="", "", '1) 日本 - 中国'!N18)</f>
        <v/>
      </c>
      <c r="O18" s="155" t="str">
        <f>IF('1) 日本 - 中国'!O18="", "", '1) 日本 - 中国'!O18)</f>
        <v/>
      </c>
      <c r="P18" s="155" t="str">
        <f>IF('1) 日本 - 中国'!P18="", "", '1) 日本 - 中国'!P18)</f>
        <v/>
      </c>
      <c r="Q18" s="155"/>
      <c r="R18" s="155"/>
      <c r="S18" s="155"/>
      <c r="T18" s="155"/>
      <c r="U18" s="171" t="str">
        <f>IF('1) 日本 - 中国'!U18="", "", '1) 日本 - 中国'!U18)</f>
        <v/>
      </c>
      <c r="V18" s="155"/>
      <c r="W18" s="171" t="str">
        <f t="shared" ref="W18:W21" si="10">IF(U18="","",U18+2)</f>
        <v/>
      </c>
      <c r="X18" s="155"/>
      <c r="Y18" s="155" t="str">
        <f t="shared" si="7"/>
        <v/>
      </c>
      <c r="Z18" s="155" t="str">
        <f t="shared" si="8"/>
        <v/>
      </c>
      <c r="AA18" s="155" t="str">
        <f t="shared" si="9"/>
        <v/>
      </c>
    </row>
    <row r="19" spans="1:27" s="97" customFormat="1" ht="15" hidden="1" customHeight="1">
      <c r="A19" s="6">
        <f>IF('1) 日本 - 中国'!A19="", "", '1) 日本 - 中国'!A19)</f>
        <v>31</v>
      </c>
      <c r="B19" s="157" t="str">
        <f>IF('1) 日本 - 中国'!B19="", "", '1) 日本 - 中国'!B19)</f>
        <v/>
      </c>
      <c r="C19" s="152" t="str">
        <f>IF('1) 日本 - 中国'!C19="", "", '1) 日本 - 中国'!C19)</f>
        <v/>
      </c>
      <c r="D19" s="170" t="s">
        <v>83</v>
      </c>
      <c r="E19" s="169" t="str">
        <f>IF('1) 日本 - 中国'!E19="", "", '1) 日本 - 中国'!E19)</f>
        <v/>
      </c>
      <c r="F19" s="159" t="s">
        <v>91</v>
      </c>
      <c r="G19" s="155"/>
      <c r="H19" s="155" t="str">
        <f>IF('1) 日本 - 中国'!H19="", "", '1) 日本 - 中国'!H19)</f>
        <v/>
      </c>
      <c r="I19" s="155"/>
      <c r="J19" s="155"/>
      <c r="K19" s="155"/>
      <c r="L19" s="155" t="str">
        <f>IF('1) 日本 - 中国'!L19="", "", '1) 日本 - 中国'!L19)</f>
        <v/>
      </c>
      <c r="M19" s="155" t="str">
        <f>IF('1) 日本 - 中国'!M19="", "", '1) 日本 - 中国'!M19)</f>
        <v/>
      </c>
      <c r="N19" s="155" t="str">
        <f>IF('1) 日本 - 中国'!N19="", "", '1) 日本 - 中国'!N19)</f>
        <v/>
      </c>
      <c r="O19" s="155" t="str">
        <f>IF('1) 日本 - 中国'!O19="", "", '1) 日本 - 中国'!O19)</f>
        <v/>
      </c>
      <c r="P19" s="155" t="str">
        <f>IF('1) 日本 - 中国'!P19="", "", '1) 日本 - 中国'!P19)</f>
        <v/>
      </c>
      <c r="Q19" s="155"/>
      <c r="R19" s="155"/>
      <c r="S19" s="155"/>
      <c r="T19" s="155"/>
      <c r="U19" s="171" t="str">
        <f>IF('1) 日本 - 中国'!U19="", "", '1) 日本 - 中国'!U19)</f>
        <v/>
      </c>
      <c r="V19" s="155"/>
      <c r="W19" s="171" t="str">
        <f t="shared" si="10"/>
        <v/>
      </c>
      <c r="X19" s="155"/>
      <c r="Y19" s="155" t="str">
        <f t="shared" si="7"/>
        <v/>
      </c>
      <c r="Z19" s="155" t="str">
        <f t="shared" si="8"/>
        <v/>
      </c>
      <c r="AA19" s="155" t="str">
        <f t="shared" si="9"/>
        <v/>
      </c>
    </row>
    <row r="20" spans="1:27" s="97" customFormat="1" ht="15" hidden="1" customHeight="1">
      <c r="A20" s="6">
        <f>IF('1) 日本 - 中国'!A20="", "", '1) 日本 - 中国'!A20)</f>
        <v>32</v>
      </c>
      <c r="B20" s="157" t="str">
        <f>IF('1) 日本 - 中国'!B20="", "", '1) 日本 - 中国'!B20)</f>
        <v/>
      </c>
      <c r="C20" s="152" t="str">
        <f>IF('1) 日本 - 中国'!C20="", "", '1) 日本 - 中国'!C20)</f>
        <v/>
      </c>
      <c r="D20" s="170" t="s">
        <v>83</v>
      </c>
      <c r="E20" s="169" t="str">
        <f>IF('1) 日本 - 中国'!E20="", "", '1) 日本 - 中国'!E20)</f>
        <v/>
      </c>
      <c r="F20" s="159" t="s">
        <v>91</v>
      </c>
      <c r="G20" s="155"/>
      <c r="H20" s="155" t="str">
        <f>IF('1) 日本 - 中国'!H20="", "", '1) 日本 - 中国'!H20)</f>
        <v/>
      </c>
      <c r="I20" s="155"/>
      <c r="J20" s="155"/>
      <c r="K20" s="155"/>
      <c r="L20" s="155" t="str">
        <f>IF('1) 日本 - 中国'!L20="", "", '1) 日本 - 中国'!L20)</f>
        <v/>
      </c>
      <c r="M20" s="155" t="str">
        <f>IF('1) 日本 - 中国'!M20="", "", '1) 日本 - 中国'!M20)</f>
        <v/>
      </c>
      <c r="N20" s="155" t="str">
        <f>IF('1) 日本 - 中国'!N20="", "", '1) 日本 - 中国'!N20)</f>
        <v/>
      </c>
      <c r="O20" s="155" t="str">
        <f>IF('1) 日本 - 中国'!O20="", "", '1) 日本 - 中国'!O20)</f>
        <v/>
      </c>
      <c r="P20" s="155" t="str">
        <f>IF('1) 日本 - 中国'!P20="", "", '1) 日本 - 中国'!P20)</f>
        <v/>
      </c>
      <c r="Q20" s="155"/>
      <c r="R20" s="155"/>
      <c r="S20" s="155"/>
      <c r="T20" s="155"/>
      <c r="U20" s="171" t="str">
        <f>IF('1) 日本 - 中国'!U20="", "", '1) 日本 - 中国'!U20)</f>
        <v/>
      </c>
      <c r="V20" s="155"/>
      <c r="W20" s="171" t="str">
        <f t="shared" si="10"/>
        <v/>
      </c>
      <c r="X20" s="155"/>
      <c r="Y20" s="155" t="str">
        <f t="shared" si="7"/>
        <v/>
      </c>
      <c r="Z20" s="155" t="str">
        <f t="shared" si="8"/>
        <v/>
      </c>
      <c r="AA20" s="155" t="str">
        <f t="shared" si="9"/>
        <v/>
      </c>
    </row>
    <row r="21" spans="1:27" s="97" customFormat="1" ht="15" hidden="1" customHeight="1">
      <c r="A21" s="161">
        <f>IF('1) 日本 - 中国'!A21="", "", '1) 日本 - 中国'!A21)</f>
        <v>33</v>
      </c>
      <c r="B21" s="162" t="str">
        <f>IF('1) 日本 - 中国'!B21="", "", '1) 日本 - 中国'!B21)</f>
        <v/>
      </c>
      <c r="C21" s="163" t="str">
        <f>IF('1) 日本 - 中国'!C21="", "", '1) 日本 - 中国'!C21)</f>
        <v/>
      </c>
      <c r="D21" s="164" t="s">
        <v>83</v>
      </c>
      <c r="E21" s="165" t="str">
        <f>IF('1) 日本 - 中国'!E21="", "", '1) 日本 - 中国'!E21)</f>
        <v/>
      </c>
      <c r="F21" s="166" t="s">
        <v>91</v>
      </c>
      <c r="G21" s="167"/>
      <c r="H21" s="167" t="str">
        <f>IF('1) 日本 - 中国'!H21="", "", '1) 日本 - 中国'!H21)</f>
        <v/>
      </c>
      <c r="I21" s="167"/>
      <c r="J21" s="167"/>
      <c r="K21" s="167"/>
      <c r="L21" s="167" t="str">
        <f>IF('1) 日本 - 中国'!L21="", "", '1) 日本 - 中国'!L21)</f>
        <v/>
      </c>
      <c r="M21" s="167" t="str">
        <f>IF('1) 日本 - 中国'!M21="", "", '1) 日本 - 中国'!M21)</f>
        <v/>
      </c>
      <c r="N21" s="167" t="str">
        <f>IF('1) 日本 - 中国'!N21="", "", '1) 日本 - 中国'!N21)</f>
        <v/>
      </c>
      <c r="O21" s="167" t="str">
        <f>IF('1) 日本 - 中国'!O21="", "", '1) 日本 - 中国'!O21)</f>
        <v/>
      </c>
      <c r="P21" s="167" t="str">
        <f>IF('1) 日本 - 中国'!P21="", "", '1) 日本 - 中国'!P21)</f>
        <v/>
      </c>
      <c r="Q21" s="167"/>
      <c r="R21" s="167"/>
      <c r="S21" s="167"/>
      <c r="T21" s="167"/>
      <c r="U21" s="172" t="str">
        <f>IF('1) 日本 - 中国'!U21="", "", '1) 日本 - 中国'!U21)</f>
        <v/>
      </c>
      <c r="V21" s="167"/>
      <c r="W21" s="172" t="str">
        <f t="shared" si="10"/>
        <v/>
      </c>
      <c r="X21" s="167"/>
      <c r="Y21" s="167" t="str">
        <f t="shared" si="7"/>
        <v/>
      </c>
      <c r="Z21" s="167" t="str">
        <f t="shared" si="8"/>
        <v/>
      </c>
      <c r="AA21" s="167" t="str">
        <f t="shared" si="9"/>
        <v/>
      </c>
    </row>
    <row r="22" spans="1:27" ht="15" customHeight="1">
      <c r="A22" s="31" t="s">
        <v>67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27" ht="15" customHeight="1">
      <c r="A23" s="97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27" ht="15" customHeight="1">
      <c r="A24" s="128" t="s">
        <v>128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U24" s="128"/>
      <c r="W24" s="128" t="str">
        <f>W7</f>
        <v>【CT2】上海 → 台湾</v>
      </c>
      <c r="Y24" s="128"/>
    </row>
    <row r="25" spans="1:27" ht="15" customHeight="1">
      <c r="A25" s="316" t="s">
        <v>6</v>
      </c>
      <c r="B25" s="296" t="s">
        <v>7</v>
      </c>
      <c r="C25" s="296" t="s">
        <v>8</v>
      </c>
      <c r="D25" s="305"/>
      <c r="E25" s="305"/>
      <c r="F25" s="306"/>
      <c r="G25" s="39"/>
      <c r="H25" s="39" t="str">
        <f>'1) 日本 - 中国'!H25</f>
        <v>上海</v>
      </c>
      <c r="I25" s="48"/>
      <c r="J25" s="39"/>
      <c r="K25" s="39"/>
      <c r="L25" s="39" t="str">
        <f>'1) 日本 - 中国'!L25</f>
        <v>福山</v>
      </c>
      <c r="M25" s="49" t="str">
        <f>'1) 日本 - 中国'!M25</f>
        <v>水島</v>
      </c>
      <c r="N25" s="39" t="str">
        <f>'1) 日本 - 中国'!N25</f>
        <v>高松</v>
      </c>
      <c r="O25" s="49" t="str">
        <f>'1) 日本 - 中国'!O25</f>
        <v>広島（出島）</v>
      </c>
      <c r="P25" s="39" t="str">
        <f>'1) 日本 - 中国'!P25</f>
        <v>岩国</v>
      </c>
      <c r="Q25" s="35"/>
      <c r="R25" s="35"/>
      <c r="S25" s="35"/>
      <c r="T25" s="35"/>
      <c r="U25" s="35" t="str">
        <f>'1) 日本 - 中国'!U25</f>
        <v>上海</v>
      </c>
      <c r="V25" s="35"/>
      <c r="W25" s="35" t="str">
        <f>W8</f>
        <v>上海</v>
      </c>
      <c r="X25" s="35"/>
      <c r="Y25" s="39" t="str">
        <f t="shared" ref="Y25:AA26" si="11">Y8</f>
        <v>基隆</v>
      </c>
      <c r="Z25" s="39" t="str">
        <f t="shared" si="11"/>
        <v>台中</v>
      </c>
      <c r="AA25" s="39" t="str">
        <f t="shared" si="11"/>
        <v>高雄</v>
      </c>
    </row>
    <row r="26" spans="1:27" ht="15" customHeight="1">
      <c r="A26" s="316"/>
      <c r="B26" s="297"/>
      <c r="C26" s="297" t="s">
        <v>84</v>
      </c>
      <c r="D26" s="339"/>
      <c r="E26" s="309" t="s">
        <v>85</v>
      </c>
      <c r="F26" s="308"/>
      <c r="G26" s="50"/>
      <c r="H26" s="40" t="str">
        <f>'1) 日本 - 中国'!H26</f>
        <v>土/SAT</v>
      </c>
      <c r="I26" s="51"/>
      <c r="J26" s="40"/>
      <c r="K26" s="40"/>
      <c r="L26" s="40" t="str">
        <f>'1) 日本 - 中国'!L26</f>
        <v>翌週火/TUE</v>
      </c>
      <c r="M26" s="51" t="str">
        <f>'1) 日本 - 中国'!M26</f>
        <v>火/TUE</v>
      </c>
      <c r="N26" s="40" t="str">
        <f>'1) 日本 - 中国'!N26</f>
        <v>火/TUE</v>
      </c>
      <c r="O26" s="51" t="str">
        <f>'1) 日本 - 中国'!O26</f>
        <v>水/WED</v>
      </c>
      <c r="P26" s="40" t="str">
        <f>'1) 日本 - 中国'!P26</f>
        <v>水/WED</v>
      </c>
      <c r="Q26" s="36"/>
      <c r="R26" s="36"/>
      <c r="S26" s="36"/>
      <c r="T26" s="36"/>
      <c r="U26" s="36" t="str">
        <f>'1) 日本 - 中国'!U26</f>
        <v>土/SAT</v>
      </c>
      <c r="V26" s="36"/>
      <c r="W26" s="36" t="s">
        <v>142</v>
      </c>
      <c r="X26" s="36"/>
      <c r="Y26" s="50" t="str">
        <f t="shared" si="11"/>
        <v>土/SAT</v>
      </c>
      <c r="Z26" s="50" t="str">
        <f t="shared" si="11"/>
        <v>日/SUN</v>
      </c>
      <c r="AA26" s="40" t="str">
        <f t="shared" si="11"/>
        <v>翌週月/MON</v>
      </c>
    </row>
    <row r="27" spans="1:27" s="31" customFormat="1" ht="15" customHeight="1">
      <c r="A27" s="227">
        <f>IF('1) 日本 - 中国'!A27="", "", '1) 日本 - 中国'!A27)</f>
        <v>22</v>
      </c>
      <c r="B27" s="204" t="str">
        <f>IF('1) 日本 - 中国'!B27="", "", '1) 日本 - 中国'!B27)</f>
        <v>ATLANTIC BRIDGE</v>
      </c>
      <c r="C27" s="199">
        <f>IF('1) 日本 - 中国'!C27="", "", '1) 日本 - 中国'!C27)</f>
        <v>2521</v>
      </c>
      <c r="D27" s="225" t="s">
        <v>82</v>
      </c>
      <c r="E27" s="224">
        <f>IF('1) 日本 - 中国'!E27="", "", '1) 日本 - 中国'!E27)</f>
        <v>2521</v>
      </c>
      <c r="F27" s="202" t="s">
        <v>91</v>
      </c>
      <c r="G27" s="228"/>
      <c r="H27" s="205">
        <f>IF('1) 日本 - 中国'!H27="", "", '1) 日本 - 中国'!H27)</f>
        <v>45801</v>
      </c>
      <c r="I27" s="229"/>
      <c r="J27" s="205"/>
      <c r="K27" s="205"/>
      <c r="L27" s="205">
        <f>IF('1) 日本 - 中国'!L27="", "", '1) 日本 - 中国'!L27)</f>
        <v>45804</v>
      </c>
      <c r="M27" s="229">
        <f>IF('1) 日本 - 中国'!M27="", "", '1) 日本 - 中国'!M27)</f>
        <v>45804</v>
      </c>
      <c r="N27" s="205">
        <f>IF('1) 日本 - 中国'!N27="", "", '1) 日本 - 中国'!N27)</f>
        <v>45804</v>
      </c>
      <c r="O27" s="229">
        <f>IF('1) 日本 - 中国'!O27="", "", '1) 日本 - 中国'!O27)</f>
        <v>45805</v>
      </c>
      <c r="P27" s="205">
        <f>IF('1) 日本 - 中国'!P27="", "", '1) 日本 - 中国'!P27)</f>
        <v>45805</v>
      </c>
      <c r="Q27" s="205"/>
      <c r="R27" s="205"/>
      <c r="S27" s="230"/>
      <c r="T27" s="230"/>
      <c r="U27" s="205">
        <f>IF('1) 日本 - 中国'!U27="", "", '1) 日本 - 中国'!U27)</f>
        <v>45808</v>
      </c>
      <c r="V27" s="230"/>
      <c r="W27" s="205">
        <f>IF(U27="","",U27+5)</f>
        <v>45813</v>
      </c>
      <c r="X27" s="230"/>
      <c r="Y27" s="205">
        <f>IF(W27="","",W27+2)</f>
        <v>45815</v>
      </c>
      <c r="Z27" s="205">
        <f t="shared" ref="Z27:AA27" si="12">IF(Y27="","",Y27+1)</f>
        <v>45816</v>
      </c>
      <c r="AA27" s="205">
        <f t="shared" si="12"/>
        <v>45817</v>
      </c>
    </row>
    <row r="28" spans="1:27" s="31" customFormat="1" ht="15" customHeight="1">
      <c r="A28" s="156">
        <f>IF('1) 日本 - 中国'!A28="", "", '1) 日本 - 中国'!A28)</f>
        <v>23</v>
      </c>
      <c r="B28" s="157" t="str">
        <f>IF('1) 日本 - 中国'!B28="", "", '1) 日本 - 中国'!B28)</f>
        <v>ATLANTIC BRIDGE</v>
      </c>
      <c r="C28" s="152">
        <f>IF('1) 日本 - 中国'!C28="", "", '1) 日本 - 中国'!C28)</f>
        <v>2522</v>
      </c>
      <c r="D28" s="170" t="s">
        <v>82</v>
      </c>
      <c r="E28" s="169">
        <f>IF('1) 日本 - 中国'!E28="", "", '1) 日本 - 中国'!E28)</f>
        <v>2522</v>
      </c>
      <c r="F28" s="159" t="s">
        <v>91</v>
      </c>
      <c r="G28" s="155"/>
      <c r="H28" s="155">
        <f>IF('1) 日本 - 中国'!H28="", "", '1) 日本 - 中国'!H28)</f>
        <v>45808</v>
      </c>
      <c r="I28" s="173"/>
      <c r="J28" s="155"/>
      <c r="K28" s="155"/>
      <c r="L28" s="155">
        <f>IF('1) 日本 - 中国'!L28="", "", '1) 日本 - 中国'!L28)</f>
        <v>45811</v>
      </c>
      <c r="M28" s="7">
        <f>IF('1) 日本 - 中国'!M28="", "", '1) 日本 - 中国'!M28)</f>
        <v>45811</v>
      </c>
      <c r="N28" s="155">
        <f>IF('1) 日本 - 中国'!N28="", "", '1) 日本 - 中国'!N28)</f>
        <v>45811</v>
      </c>
      <c r="O28" s="174">
        <f>IF('1) 日本 - 中国'!O28="", "", '1) 日本 - 中国'!O28)</f>
        <v>45812</v>
      </c>
      <c r="P28" s="155">
        <f>IF('1) 日本 - 中国'!P28="", "", '1) 日本 - 中国'!P28)</f>
        <v>45812</v>
      </c>
      <c r="Q28" s="155"/>
      <c r="R28" s="155"/>
      <c r="S28" s="174"/>
      <c r="T28" s="174"/>
      <c r="U28" s="155">
        <f>IF('1) 日本 - 中国'!U28="", "", '1) 日本 - 中国'!U28)</f>
        <v>45815</v>
      </c>
      <c r="V28" s="155"/>
      <c r="W28" s="155">
        <f t="shared" ref="W28" si="13">IF(U28="","",U28+5)</f>
        <v>45820</v>
      </c>
      <c r="X28" s="155"/>
      <c r="Y28" s="155">
        <f t="shared" ref="Y28" si="14">IF(W28="","",W28+2)</f>
        <v>45822</v>
      </c>
      <c r="Z28" s="155">
        <f t="shared" ref="Z28:AA28" si="15">IF(Y28="","",Y28+1)</f>
        <v>45823</v>
      </c>
      <c r="AA28" s="155">
        <f t="shared" si="15"/>
        <v>45824</v>
      </c>
    </row>
    <row r="29" spans="1:27" s="31" customFormat="1" ht="15" customHeight="1">
      <c r="A29" s="208">
        <f>IF('1) 日本 - 中国'!A29="", "", '1) 日本 - 中国'!A29)</f>
        <v>24</v>
      </c>
      <c r="B29" s="198" t="str">
        <f>IF('1) 日本 - 中国'!B29="", "", '1) 日本 - 中国'!B29)</f>
        <v>ATLANTIC BRIDGE</v>
      </c>
      <c r="C29" s="199">
        <f>IF('1) 日本 - 中国'!C29="", "", '1) 日本 - 中国'!C29)</f>
        <v>2523</v>
      </c>
      <c r="D29" s="225" t="s">
        <v>82</v>
      </c>
      <c r="E29" s="224">
        <f>IF('1) 日本 - 中国'!E29="", "", '1) 日本 - 中国'!E29)</f>
        <v>2523</v>
      </c>
      <c r="F29" s="202" t="s">
        <v>91</v>
      </c>
      <c r="G29" s="231"/>
      <c r="H29" s="207">
        <f>IF('1) 日本 - 中国'!H29="", "", '1) 日本 - 中国'!H29)</f>
        <v>45815</v>
      </c>
      <c r="I29" s="232"/>
      <c r="J29" s="207"/>
      <c r="K29" s="207"/>
      <c r="L29" s="207">
        <f>IF('1) 日本 - 中国'!L29="", "", '1) 日本 - 中国'!L29)</f>
        <v>45818</v>
      </c>
      <c r="M29" s="232">
        <f>IF('1) 日本 - 中国'!M29="", "", '1) 日本 - 中国'!M29)</f>
        <v>45818</v>
      </c>
      <c r="N29" s="207">
        <f>IF('1) 日本 - 中国'!N29="", "", '1) 日本 - 中国'!N29)</f>
        <v>45818</v>
      </c>
      <c r="O29" s="232">
        <f>IF('1) 日本 - 中国'!O29="", "", '1) 日本 - 中国'!O29)</f>
        <v>45819</v>
      </c>
      <c r="P29" s="207">
        <f>IF('1) 日本 - 中国'!P29="", "", '1) 日本 - 中国'!P29)</f>
        <v>45819</v>
      </c>
      <c r="Q29" s="207"/>
      <c r="R29" s="207"/>
      <c r="S29" s="207"/>
      <c r="T29" s="207"/>
      <c r="U29" s="207">
        <f>IF('1) 日本 - 中国'!U29="", "", '1) 日本 - 中国'!U29)</f>
        <v>45822</v>
      </c>
      <c r="V29" s="207"/>
      <c r="W29" s="207">
        <f>IF(U29="","",U29+5)</f>
        <v>45827</v>
      </c>
      <c r="X29" s="207"/>
      <c r="Y29" s="207">
        <f>IF(W29="","",W29+2)</f>
        <v>45829</v>
      </c>
      <c r="Z29" s="207">
        <f>IF(Y29="","",Y29+1)</f>
        <v>45830</v>
      </c>
      <c r="AA29" s="207">
        <f>IF(Z29="","",Z29+1)</f>
        <v>45831</v>
      </c>
    </row>
    <row r="30" spans="1:27" s="31" customFormat="1" ht="15" customHeight="1">
      <c r="A30" s="156">
        <f>IF('1) 日本 - 中国'!A30="", "", '1) 日本 - 中国'!A30)</f>
        <v>25</v>
      </c>
      <c r="B30" s="157" t="str">
        <f>IF('1) 日本 - 中国'!B30="", "", '1) 日本 - 中国'!B30)</f>
        <v>ATLANTIC BRIDGE</v>
      </c>
      <c r="C30" s="152">
        <f>IF('1) 日本 - 中国'!C30="", "", '1) 日本 - 中国'!C30)</f>
        <v>2524</v>
      </c>
      <c r="D30" s="170" t="s">
        <v>82</v>
      </c>
      <c r="E30" s="169">
        <f>IF('1) 日本 - 中国'!E30="", "", '1) 日本 - 中国'!E30)</f>
        <v>2524</v>
      </c>
      <c r="F30" s="159" t="s">
        <v>91</v>
      </c>
      <c r="G30" s="155"/>
      <c r="H30" s="155">
        <f>IF('1) 日本 - 中国'!H30="", "", '1) 日本 - 中国'!H30)</f>
        <v>45822</v>
      </c>
      <c r="I30" s="173"/>
      <c r="J30" s="155"/>
      <c r="K30" s="155"/>
      <c r="L30" s="155">
        <f>IF('1) 日本 - 中国'!L30="", "", '1) 日本 - 中国'!L30)</f>
        <v>45825</v>
      </c>
      <c r="M30" s="7">
        <f>IF('1) 日本 - 中国'!M30="", "", '1) 日本 - 中国'!M30)</f>
        <v>45825</v>
      </c>
      <c r="N30" s="155">
        <f>IF('1) 日本 - 中国'!N30="", "", '1) 日本 - 中国'!N30)</f>
        <v>45825</v>
      </c>
      <c r="O30" s="7">
        <f>IF('1) 日本 - 中国'!O30="", "", '1) 日本 - 中国'!O30)</f>
        <v>45826</v>
      </c>
      <c r="P30" s="155">
        <f>IF('1) 日本 - 中国'!P30="", "", '1) 日本 - 中国'!P30)</f>
        <v>45826</v>
      </c>
      <c r="Q30" s="155"/>
      <c r="R30" s="155"/>
      <c r="S30" s="155"/>
      <c r="T30" s="155"/>
      <c r="U30" s="155">
        <f>IF('1) 日本 - 中国'!U30="", "", '1) 日本 - 中国'!U30)</f>
        <v>45829</v>
      </c>
      <c r="V30" s="155"/>
      <c r="W30" s="155">
        <f t="shared" ref="W30:W33" si="16">IF(U30="","",U30+5)</f>
        <v>45834</v>
      </c>
      <c r="X30" s="155"/>
      <c r="Y30" s="155">
        <f t="shared" ref="Y30:Y33" si="17">IF(W30="","",W30+2)</f>
        <v>45836</v>
      </c>
      <c r="Z30" s="155">
        <f t="shared" ref="Z30:AA30" si="18">IF(Y30="","",Y30+1)</f>
        <v>45837</v>
      </c>
      <c r="AA30" s="155">
        <f t="shared" si="18"/>
        <v>45838</v>
      </c>
    </row>
    <row r="31" spans="1:27" s="31" customFormat="1" ht="15" customHeight="1">
      <c r="A31" s="53">
        <f>IF('1) 日本 - 中国'!A31="", "", '1) 日本 - 中国'!A31)</f>
        <v>26</v>
      </c>
      <c r="B31" s="198" t="str">
        <f>IF('1) 日本 - 中国'!B31="", "", '1) 日本 - 中国'!B31)</f>
        <v>ATLANTIC BRIDGE</v>
      </c>
      <c r="C31" s="199">
        <f>IF('1) 日本 - 中国'!C31="", "", '1) 日本 - 中国'!C31)</f>
        <v>2525</v>
      </c>
      <c r="D31" s="225" t="s">
        <v>82</v>
      </c>
      <c r="E31" s="224">
        <f>IF('1) 日本 - 中国'!E31="", "", '1) 日本 - 中国'!E31)</f>
        <v>2525</v>
      </c>
      <c r="F31" s="202" t="s">
        <v>91</v>
      </c>
      <c r="G31" s="231"/>
      <c r="H31" s="207">
        <f>IF('1) 日本 - 中国'!H31="", "", '1) 日本 - 中国'!H31)</f>
        <v>45829</v>
      </c>
      <c r="I31" s="233"/>
      <c r="J31" s="234"/>
      <c r="K31" s="234"/>
      <c r="L31" s="207">
        <f>IF('1) 日本 - 中国'!L31="", "", '1) 日本 - 中国'!L31)</f>
        <v>45832</v>
      </c>
      <c r="M31" s="232">
        <f>IF('1) 日本 - 中国'!M31="", "", '1) 日本 - 中国'!M31)</f>
        <v>45832</v>
      </c>
      <c r="N31" s="207">
        <f>IF('1) 日本 - 中国'!N31="", "", '1) 日本 - 中国'!N31)</f>
        <v>45832</v>
      </c>
      <c r="O31" s="232">
        <f>IF('1) 日本 - 中国'!O31="", "", '1) 日本 - 中国'!O31)</f>
        <v>45833</v>
      </c>
      <c r="P31" s="207">
        <f>IF('1) 日本 - 中国'!P31="", "", '1) 日本 - 中国'!P31)</f>
        <v>45833</v>
      </c>
      <c r="Q31" s="207"/>
      <c r="R31" s="207"/>
      <c r="S31" s="235"/>
      <c r="T31" s="235"/>
      <c r="U31" s="235">
        <f>IF('1) 日本 - 中国'!U31="", "", '1) 日本 - 中国'!U31)</f>
        <v>45836</v>
      </c>
      <c r="V31" s="235"/>
      <c r="W31" s="235">
        <f t="shared" si="16"/>
        <v>45841</v>
      </c>
      <c r="X31" s="235"/>
      <c r="Y31" s="231">
        <f t="shared" si="17"/>
        <v>45843</v>
      </c>
      <c r="Z31" s="231">
        <f t="shared" ref="Z31:AA31" si="19">IF(Y31="","",Y31+1)</f>
        <v>45844</v>
      </c>
      <c r="AA31" s="207">
        <f t="shared" si="19"/>
        <v>45845</v>
      </c>
    </row>
    <row r="32" spans="1:27" s="31" customFormat="1" ht="15" customHeight="1">
      <c r="A32" s="6">
        <f>IF('1) 日本 - 中国'!A32="", "", '1) 日本 - 中国'!A32)</f>
        <v>27</v>
      </c>
      <c r="B32" s="157" t="str">
        <f>IF('1) 日本 - 中国'!B32="", "", '1) 日本 - 中国'!B32)</f>
        <v>ATLANTIC BRIDGE</v>
      </c>
      <c r="C32" s="152">
        <f>IF('1) 日本 - 中国'!C32="", "", '1) 日本 - 中国'!C32)</f>
        <v>2526</v>
      </c>
      <c r="D32" s="170" t="s">
        <v>82</v>
      </c>
      <c r="E32" s="169">
        <f>IF('1) 日本 - 中国'!E32="", "", '1) 日本 - 中国'!E32)</f>
        <v>2526</v>
      </c>
      <c r="F32" s="159" t="s">
        <v>91</v>
      </c>
      <c r="G32" s="173"/>
      <c r="H32" s="155">
        <f>IF('1) 日本 - 中国'!H32="", "", '1) 日本 - 中国'!H32)</f>
        <v>45836</v>
      </c>
      <c r="I32" s="8"/>
      <c r="J32" s="175"/>
      <c r="K32" s="175"/>
      <c r="L32" s="155">
        <f>IF('1) 日本 - 中国'!L32="", "", '1) 日本 - 中国'!L32)</f>
        <v>45839</v>
      </c>
      <c r="M32" s="7">
        <f>IF('1) 日本 - 中国'!M32="", "", '1) 日本 - 中国'!M32)</f>
        <v>45839</v>
      </c>
      <c r="N32" s="155">
        <f>IF('1) 日本 - 中国'!N32="", "", '1) 日本 - 中国'!N32)</f>
        <v>45839</v>
      </c>
      <c r="O32" s="7">
        <f>IF('1) 日本 - 中国'!O32="", "", '1) 日本 - 中国'!O32)</f>
        <v>45840</v>
      </c>
      <c r="P32" s="155">
        <f>IF('1) 日本 - 中国'!P32="", "", '1) 日本 - 中国'!P32)</f>
        <v>45840</v>
      </c>
      <c r="Q32" s="155"/>
      <c r="R32" s="155"/>
      <c r="S32" s="174"/>
      <c r="T32" s="174"/>
      <c r="U32" s="174">
        <f>IF('1) 日本 - 中国'!U32="", "", '1) 日本 - 中国'!U32)</f>
        <v>45843</v>
      </c>
      <c r="V32" s="174"/>
      <c r="W32" s="174">
        <f t="shared" si="16"/>
        <v>45848</v>
      </c>
      <c r="X32" s="174"/>
      <c r="Y32" s="173">
        <f t="shared" si="17"/>
        <v>45850</v>
      </c>
      <c r="Z32" s="173">
        <f t="shared" ref="Z32:AA35" si="20">IF(Y32="","",Y32+1)</f>
        <v>45851</v>
      </c>
      <c r="AA32" s="155">
        <f t="shared" si="20"/>
        <v>45852</v>
      </c>
    </row>
    <row r="33" spans="1:27" s="97" customFormat="1" ht="15" customHeight="1">
      <c r="A33" s="258">
        <f>IF('1) 日本 - 中国'!A33="", "", '1) 日本 - 中国'!A33)</f>
        <v>28</v>
      </c>
      <c r="B33" s="240" t="str">
        <f>IF('1) 日本 - 中国'!B33="", "", '1) 日本 - 中国'!B33)</f>
        <v>ATLANTIC BRIDGE</v>
      </c>
      <c r="C33" s="241">
        <f>IF('1) 日本 - 中国'!C33="", "", '1) 日本 - 中国'!C33)</f>
        <v>2527</v>
      </c>
      <c r="D33" s="273" t="s">
        <v>82</v>
      </c>
      <c r="E33" s="274">
        <f>IF('1) 日本 - 中国'!E33="", "", '1) 日本 - 中国'!E33)</f>
        <v>2527</v>
      </c>
      <c r="F33" s="244" t="s">
        <v>91</v>
      </c>
      <c r="G33" s="277"/>
      <c r="H33" s="245">
        <f>IF('1) 日本 - 中国'!H33="", "", '1) 日本 - 中国'!H33)</f>
        <v>45843</v>
      </c>
      <c r="I33" s="278"/>
      <c r="J33" s="279"/>
      <c r="K33" s="279"/>
      <c r="L33" s="245">
        <f>IF('1) 日本 - 中国'!L33="", "", '1) 日本 - 中国'!L33)</f>
        <v>45846</v>
      </c>
      <c r="M33" s="280">
        <f>IF('1) 日本 - 中国'!M33="", "", '1) 日本 - 中国'!M33)</f>
        <v>45846</v>
      </c>
      <c r="N33" s="245">
        <f>IF('1) 日本 - 中国'!N33="", "", '1) 日本 - 中国'!N33)</f>
        <v>45846</v>
      </c>
      <c r="O33" s="280">
        <f>IF('1) 日本 - 中国'!O33="", "", '1) 日本 - 中国'!O33)</f>
        <v>45847</v>
      </c>
      <c r="P33" s="245">
        <f>IF('1) 日本 - 中国'!P33="", "", '1) 日本 - 中国'!P33)</f>
        <v>45847</v>
      </c>
      <c r="Q33" s="245"/>
      <c r="R33" s="245"/>
      <c r="S33" s="281"/>
      <c r="T33" s="281"/>
      <c r="U33" s="281">
        <f>IF('1) 日本 - 中国'!U33="", "", '1) 日本 - 中国'!U33)</f>
        <v>45850</v>
      </c>
      <c r="V33" s="281"/>
      <c r="W33" s="281">
        <f t="shared" si="16"/>
        <v>45855</v>
      </c>
      <c r="X33" s="281"/>
      <c r="Y33" s="277">
        <f t="shared" si="17"/>
        <v>45857</v>
      </c>
      <c r="Z33" s="277">
        <f t="shared" si="20"/>
        <v>45858</v>
      </c>
      <c r="AA33" s="245">
        <f t="shared" si="20"/>
        <v>45859</v>
      </c>
    </row>
    <row r="34" spans="1:27" s="97" customFormat="1" ht="15" hidden="1" customHeight="1">
      <c r="A34" s="156">
        <f>IF('1) 日本 - 中国'!A34="", "", '1) 日本 - 中国'!A34)</f>
        <v>29</v>
      </c>
      <c r="B34" s="157" t="str">
        <f>IF('1) 日本 - 中国'!B34="", "", '1) 日本 - 中国'!B34)</f>
        <v/>
      </c>
      <c r="C34" s="152" t="str">
        <f>IF('1) 日本 - 中国'!C34="", "", '1) 日本 - 中国'!C34)</f>
        <v/>
      </c>
      <c r="D34" s="170" t="s">
        <v>82</v>
      </c>
      <c r="E34" s="169" t="str">
        <f>IF('1) 日本 - 中国'!E34="", "", '1) 日本 - 中国'!E34)</f>
        <v/>
      </c>
      <c r="F34" s="159" t="s">
        <v>91</v>
      </c>
      <c r="G34" s="173"/>
      <c r="H34" s="155" t="str">
        <f>IF('1) 日本 - 中国'!H34="", "", '1) 日本 - 中国'!H34)</f>
        <v/>
      </c>
      <c r="I34" s="8"/>
      <c r="J34" s="175"/>
      <c r="K34" s="155"/>
      <c r="L34" s="155" t="str">
        <f>IF('1) 日本 - 中国'!L34="", "", '1) 日本 - 中国'!L34)</f>
        <v/>
      </c>
      <c r="M34" s="7" t="str">
        <f>IF('1) 日本 - 中国'!M34="", "", '1) 日本 - 中国'!M34)</f>
        <v/>
      </c>
      <c r="N34" s="155" t="str">
        <f>IF('1) 日本 - 中国'!N34="", "", '1) 日本 - 中国'!N34)</f>
        <v/>
      </c>
      <c r="O34" s="7" t="str">
        <f>IF('1) 日本 - 中国'!O34="", "", '1) 日本 - 中国'!O34)</f>
        <v/>
      </c>
      <c r="P34" s="155" t="str">
        <f>IF('1) 日本 - 中国'!P34="", "", '1) 日本 - 中国'!P34)</f>
        <v/>
      </c>
      <c r="Q34" s="155"/>
      <c r="R34" s="155"/>
      <c r="S34" s="155"/>
      <c r="T34" s="155"/>
      <c r="U34" s="155" t="str">
        <f>IF('1) 日本 - 中国'!U34="", "", '1) 日本 - 中国'!U34)</f>
        <v/>
      </c>
      <c r="V34" s="155"/>
      <c r="W34" s="155" t="str">
        <f t="shared" ref="W34:W37" si="21">IF(U34="","",U34+5)</f>
        <v/>
      </c>
      <c r="X34" s="155"/>
      <c r="Y34" s="173" t="str">
        <f>IF(W34="","",W34+2)</f>
        <v/>
      </c>
      <c r="Z34" s="173" t="str">
        <f t="shared" si="20"/>
        <v/>
      </c>
      <c r="AA34" s="155" t="str">
        <f t="shared" si="20"/>
        <v/>
      </c>
    </row>
    <row r="35" spans="1:27" s="97" customFormat="1" ht="15" hidden="1" customHeight="1">
      <c r="A35" s="6">
        <f>IF('1) 日本 - 中国'!A35="", "", '1) 日本 - 中国'!A35)</f>
        <v>30</v>
      </c>
      <c r="B35" s="157" t="str">
        <f>IF('1) 日本 - 中国'!B35="", "", '1) 日本 - 中国'!B35)</f>
        <v/>
      </c>
      <c r="C35" s="152" t="str">
        <f>IF('1) 日本 - 中国'!C35="", "", '1) 日本 - 中国'!C35)</f>
        <v/>
      </c>
      <c r="D35" s="170" t="s">
        <v>82</v>
      </c>
      <c r="E35" s="169" t="str">
        <f>IF('1) 日本 - 中国'!E35="", "", '1) 日本 - 中国'!E35)</f>
        <v/>
      </c>
      <c r="F35" s="159" t="s">
        <v>91</v>
      </c>
      <c r="G35" s="173"/>
      <c r="H35" s="155" t="str">
        <f>IF('1) 日本 - 中国'!H35="", "", '1) 日本 - 中国'!H35)</f>
        <v/>
      </c>
      <c r="I35" s="8"/>
      <c r="J35" s="175"/>
      <c r="K35" s="155"/>
      <c r="L35" s="155" t="str">
        <f>IF('1) 日本 - 中国'!L35="", "", '1) 日本 - 中国'!L35)</f>
        <v/>
      </c>
      <c r="M35" s="7" t="str">
        <f>IF('1) 日本 - 中国'!M35="", "", '1) 日本 - 中国'!M35)</f>
        <v/>
      </c>
      <c r="N35" s="155" t="str">
        <f>IF('1) 日本 - 中国'!N35="", "", '1) 日本 - 中国'!N35)</f>
        <v/>
      </c>
      <c r="O35" s="7" t="str">
        <f>IF('1) 日本 - 中国'!O35="", "", '1) 日本 - 中国'!O35)</f>
        <v/>
      </c>
      <c r="P35" s="155" t="str">
        <f>IF('1) 日本 - 中国'!P35="", "", '1) 日本 - 中国'!P35)</f>
        <v/>
      </c>
      <c r="Q35" s="155"/>
      <c r="R35" s="155"/>
      <c r="S35" s="174"/>
      <c r="T35" s="174"/>
      <c r="U35" s="174" t="str">
        <f>IF('1) 日本 - 中国'!U35="", "", '1) 日本 - 中国'!U35)</f>
        <v/>
      </c>
      <c r="V35" s="174"/>
      <c r="W35" s="174" t="str">
        <f t="shared" si="21"/>
        <v/>
      </c>
      <c r="X35" s="174"/>
      <c r="Y35" s="173" t="str">
        <f>IF(W35="","",W35+2)</f>
        <v/>
      </c>
      <c r="Z35" s="173" t="str">
        <f t="shared" si="20"/>
        <v/>
      </c>
      <c r="AA35" s="173" t="str">
        <f t="shared" si="20"/>
        <v/>
      </c>
    </row>
    <row r="36" spans="1:27" s="97" customFormat="1" ht="15" hidden="1" customHeight="1">
      <c r="A36" s="156">
        <f>IF('1) 日本 - 中国'!A36="", "", '1) 日本 - 中国'!A36)</f>
        <v>31</v>
      </c>
      <c r="B36" s="157" t="str">
        <f>IF('1) 日本 - 中国'!B36="", "", '1) 日本 - 中国'!B36)</f>
        <v/>
      </c>
      <c r="C36" s="152" t="str">
        <f>IF('1) 日本 - 中国'!C36="", "", '1) 日本 - 中国'!C36)</f>
        <v/>
      </c>
      <c r="D36" s="170" t="s">
        <v>82</v>
      </c>
      <c r="E36" s="169" t="str">
        <f>IF('1) 日本 - 中国'!E36="", "", '1) 日本 - 中国'!E36)</f>
        <v/>
      </c>
      <c r="F36" s="159" t="s">
        <v>91</v>
      </c>
      <c r="G36" s="173"/>
      <c r="H36" s="155" t="str">
        <f>IF('1) 日本 - 中国'!H36="", "", '1) 日本 - 中国'!H36)</f>
        <v/>
      </c>
      <c r="I36" s="8"/>
      <c r="J36" s="175"/>
      <c r="K36" s="155"/>
      <c r="L36" s="155" t="str">
        <f>IF('1) 日本 - 中国'!L36="", "", '1) 日本 - 中国'!L36)</f>
        <v/>
      </c>
      <c r="M36" s="7" t="str">
        <f>IF('1) 日本 - 中国'!M36="", "", '1) 日本 - 中国'!M36)</f>
        <v/>
      </c>
      <c r="N36" s="155" t="str">
        <f>IF('1) 日本 - 中国'!N36="", "", '1) 日本 - 中国'!N36)</f>
        <v/>
      </c>
      <c r="O36" s="7" t="str">
        <f>IF('1) 日本 - 中国'!O36="", "", '1) 日本 - 中国'!O36)</f>
        <v/>
      </c>
      <c r="P36" s="155" t="str">
        <f>IF('1) 日本 - 中国'!P36="", "", '1) 日本 - 中国'!P36)</f>
        <v/>
      </c>
      <c r="Q36" s="155"/>
      <c r="R36" s="155"/>
      <c r="S36" s="155"/>
      <c r="T36" s="155"/>
      <c r="U36" s="155" t="str">
        <f>IF('1) 日本 - 中国'!U36="", "", '1) 日本 - 中国'!U36)</f>
        <v/>
      </c>
      <c r="V36" s="155"/>
      <c r="W36" s="155" t="str">
        <f t="shared" si="21"/>
        <v/>
      </c>
      <c r="X36" s="155"/>
      <c r="Y36" s="155" t="str">
        <f t="shared" ref="Y36" si="22">IF(W36="","",W36+2)</f>
        <v/>
      </c>
      <c r="Z36" s="155" t="str">
        <f>IF(Y36="","",Y36+1)</f>
        <v/>
      </c>
      <c r="AA36" s="155" t="str">
        <f t="shared" ref="AA36" si="23">IF(Z36="","",Z36+1)</f>
        <v/>
      </c>
    </row>
    <row r="37" spans="1:27" s="97" customFormat="1" ht="15" hidden="1" customHeight="1">
      <c r="A37" s="156">
        <f>IF('1) 日本 - 中国'!A37="", "", '1) 日本 - 中国'!A37)</f>
        <v>32</v>
      </c>
      <c r="B37" s="157" t="str">
        <f>IF('1) 日本 - 中国'!B37="", "", '1) 日本 - 中国'!B37)</f>
        <v/>
      </c>
      <c r="C37" s="152" t="str">
        <f>IF('1) 日本 - 中国'!C37="", "", '1) 日本 - 中国'!C37)</f>
        <v/>
      </c>
      <c r="D37" s="170" t="s">
        <v>82</v>
      </c>
      <c r="E37" s="169" t="str">
        <f>IF('1) 日本 - 中国'!E37="", "", '1) 日本 - 中国'!E37)</f>
        <v/>
      </c>
      <c r="F37" s="159" t="s">
        <v>91</v>
      </c>
      <c r="G37" s="173"/>
      <c r="H37" s="155" t="str">
        <f>IF('1) 日本 - 中国'!H37="", "", '1) 日本 - 中国'!H37)</f>
        <v/>
      </c>
      <c r="I37" s="8"/>
      <c r="J37" s="175"/>
      <c r="K37" s="155"/>
      <c r="L37" s="155" t="str">
        <f>IF('1) 日本 - 中国'!L37="", "", '1) 日本 - 中国'!L37)</f>
        <v/>
      </c>
      <c r="M37" s="7" t="str">
        <f>IF('1) 日本 - 中国'!M37="", "", '1) 日本 - 中国'!M37)</f>
        <v/>
      </c>
      <c r="N37" s="155" t="str">
        <f>IF('1) 日本 - 中国'!N37="", "", '1) 日本 - 中国'!N37)</f>
        <v/>
      </c>
      <c r="O37" s="7" t="str">
        <f>IF('1) 日本 - 中国'!O37="", "", '1) 日本 - 中国'!O37)</f>
        <v/>
      </c>
      <c r="P37" s="155" t="str">
        <f>IF('1) 日本 - 中国'!P37="", "", '1) 日本 - 中国'!P37)</f>
        <v/>
      </c>
      <c r="Q37" s="155"/>
      <c r="R37" s="155"/>
      <c r="S37" s="155"/>
      <c r="T37" s="155"/>
      <c r="U37" s="155" t="str">
        <f>IF('1) 日本 - 中国'!U37="", "", '1) 日本 - 中国'!U37)</f>
        <v/>
      </c>
      <c r="V37" s="155"/>
      <c r="W37" s="155" t="str">
        <f t="shared" si="21"/>
        <v/>
      </c>
      <c r="X37" s="155"/>
      <c r="Y37" s="173" t="str">
        <f>IF(W37="","",W37+2)</f>
        <v/>
      </c>
      <c r="Z37" s="173" t="str">
        <f>IF(Y37="","",Y37+1)</f>
        <v/>
      </c>
      <c r="AA37" s="173" t="str">
        <f>IF(Z37="","",Z37+1)</f>
        <v/>
      </c>
    </row>
    <row r="38" spans="1:27" s="97" customFormat="1" ht="15" hidden="1" customHeight="1">
      <c r="A38" s="176">
        <f>IF('1) 日本 - 中国'!A38="", "", '1) 日本 - 中国'!A38)</f>
        <v>33</v>
      </c>
      <c r="B38" s="162" t="str">
        <f>IF('1) 日本 - 中国'!B38="", "", '1) 日本 - 中国'!B38)</f>
        <v/>
      </c>
      <c r="C38" s="163" t="str">
        <f>IF('1) 日本 - 中国'!C38="", "", '1) 日本 - 中国'!C38)</f>
        <v/>
      </c>
      <c r="D38" s="177" t="s">
        <v>82</v>
      </c>
      <c r="E38" s="178" t="str">
        <f>IF('1) 日本 - 中国'!E38="", "", '1) 日本 - 中国'!E38)</f>
        <v/>
      </c>
      <c r="F38" s="166" t="s">
        <v>91</v>
      </c>
      <c r="G38" s="179"/>
      <c r="H38" s="167" t="str">
        <f>IF('1) 日本 - 中国'!H38="", "", '1) 日本 - 中国'!H38)</f>
        <v/>
      </c>
      <c r="I38" s="180"/>
      <c r="J38" s="181"/>
      <c r="K38" s="167"/>
      <c r="L38" s="167" t="str">
        <f>IF('1) 日本 - 中国'!L38="", "", '1) 日本 - 中国'!L38)</f>
        <v/>
      </c>
      <c r="M38" s="182" t="str">
        <f>IF('1) 日本 - 中国'!M38="", "", '1) 日本 - 中国'!M38)</f>
        <v/>
      </c>
      <c r="N38" s="167" t="str">
        <f>IF('1) 日本 - 中国'!N38="", "", '1) 日本 - 中国'!N38)</f>
        <v/>
      </c>
      <c r="O38" s="182" t="str">
        <f>IF('1) 日本 - 中国'!O38="", "", '1) 日本 - 中国'!O38)</f>
        <v/>
      </c>
      <c r="P38" s="167" t="str">
        <f>IF('1) 日本 - 中国'!P38="", "", '1) 日本 - 中国'!P38)</f>
        <v/>
      </c>
      <c r="Q38" s="167"/>
      <c r="R38" s="167"/>
      <c r="S38" s="167"/>
      <c r="T38" s="167"/>
      <c r="U38" s="167" t="str">
        <f>IF('1) 日本 - 中国'!U38="", "", '1) 日本 - 中国'!U38)</f>
        <v/>
      </c>
      <c r="V38" s="167"/>
      <c r="W38" s="167" t="str">
        <f>IF(U38="","",U38+5)</f>
        <v/>
      </c>
      <c r="X38" s="167"/>
      <c r="Y38" s="179" t="str">
        <f>IF(W38="","",W38+2)</f>
        <v/>
      </c>
      <c r="Z38" s="179" t="str">
        <f>IF(Y38="","",Y38+1)</f>
        <v/>
      </c>
      <c r="AA38" s="179" t="str">
        <f>IF(Z38="","",Z38+1)</f>
        <v/>
      </c>
    </row>
    <row r="39" spans="1:27" ht="15" customHeight="1">
      <c r="A39" s="31" t="s">
        <v>67</v>
      </c>
      <c r="B39" s="113"/>
      <c r="C39" s="114"/>
      <c r="D39" s="114"/>
      <c r="E39" s="114"/>
      <c r="F39" s="114"/>
      <c r="G39" s="67"/>
      <c r="H39" s="8"/>
      <c r="I39" s="7"/>
      <c r="J39" s="7"/>
      <c r="K39" s="7"/>
      <c r="L39" s="7"/>
      <c r="M39" s="7"/>
      <c r="N39" s="8"/>
      <c r="O39" s="7"/>
    </row>
    <row r="40" spans="1:27" s="31" customFormat="1" ht="15" customHeight="1">
      <c r="A40" s="97"/>
      <c r="B40" s="97"/>
      <c r="C40" s="97"/>
      <c r="D40" s="97"/>
      <c r="E40" s="97"/>
      <c r="F40" s="97"/>
      <c r="G40" s="107"/>
      <c r="H40" s="97"/>
      <c r="I40" s="97"/>
      <c r="J40" s="97"/>
      <c r="K40" s="97"/>
      <c r="L40" s="107"/>
      <c r="M40" s="107"/>
      <c r="N40" s="107"/>
      <c r="O40" s="107"/>
      <c r="P40" s="97"/>
      <c r="Q40" s="97"/>
      <c r="R40" s="97"/>
      <c r="S40" s="97"/>
      <c r="T40" s="107"/>
      <c r="U40" s="107"/>
      <c r="V40" s="97"/>
      <c r="W40" s="107"/>
      <c r="X40" s="97"/>
    </row>
    <row r="41" spans="1:27" s="31" customFormat="1" ht="15" customHeight="1">
      <c r="A41" s="97"/>
      <c r="B41" s="97"/>
      <c r="C41" s="97"/>
      <c r="D41" s="97"/>
      <c r="E41" s="97"/>
      <c r="F41" s="97"/>
      <c r="G41" s="107"/>
      <c r="H41" s="97"/>
      <c r="I41" s="97"/>
      <c r="J41" s="97"/>
      <c r="K41" s="97"/>
      <c r="L41" s="107"/>
      <c r="M41" s="107"/>
      <c r="N41" s="107"/>
      <c r="O41" s="107"/>
      <c r="P41" s="97"/>
      <c r="Q41" s="97"/>
      <c r="R41" s="97"/>
      <c r="S41" s="97"/>
      <c r="T41" s="107"/>
      <c r="U41" s="107"/>
      <c r="V41" s="97"/>
      <c r="W41" s="107"/>
      <c r="X41" s="97"/>
    </row>
    <row r="42" spans="1:27" s="31" customFormat="1" ht="15" customHeight="1">
      <c r="G42" s="38"/>
      <c r="H42" s="97"/>
      <c r="I42" s="97"/>
      <c r="J42" s="97"/>
      <c r="K42" s="97"/>
      <c r="L42" s="38"/>
      <c r="M42" s="107"/>
      <c r="N42" s="107"/>
      <c r="O42" s="107"/>
      <c r="P42" s="97"/>
      <c r="Q42" s="97"/>
      <c r="R42" s="97"/>
      <c r="S42" s="97"/>
      <c r="T42" s="107"/>
      <c r="U42" s="107"/>
      <c r="V42" s="97"/>
      <c r="W42" s="107"/>
      <c r="X42" s="97"/>
    </row>
    <row r="43" spans="1:27" s="31" customFormat="1" ht="15" customHeight="1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</row>
    <row r="44" spans="1:27" s="31" customFormat="1" ht="15" customHeight="1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</row>
    <row r="45" spans="1:27" s="97" customFormat="1" ht="15" customHeight="1">
      <c r="A45" s="116"/>
      <c r="B45" s="117"/>
      <c r="C45" s="118"/>
      <c r="D45" s="118"/>
      <c r="E45" s="118"/>
      <c r="F45" s="1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7" s="97" customFormat="1" ht="15" customHeight="1">
      <c r="A46" s="116"/>
      <c r="B46" s="117"/>
      <c r="C46" s="118"/>
      <c r="D46" s="118"/>
      <c r="E46" s="118"/>
      <c r="F46" s="1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7" s="97" customFormat="1" ht="15" customHeight="1">
      <c r="A47" s="116"/>
      <c r="B47" s="117"/>
      <c r="C47" s="118"/>
      <c r="D47" s="118"/>
      <c r="E47" s="118"/>
      <c r="F47" s="1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7" s="31" customFormat="1" ht="15" customHeight="1">
      <c r="A48" s="116"/>
      <c r="B48" s="117"/>
      <c r="C48" s="118"/>
      <c r="D48" s="118"/>
      <c r="E48" s="118"/>
      <c r="F48" s="1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s="31" customFormat="1" ht="15" customHeight="1">
      <c r="A49" s="116"/>
      <c r="B49" s="117"/>
      <c r="C49" s="118"/>
      <c r="D49" s="118"/>
      <c r="E49" s="118"/>
      <c r="F49" s="1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s="31" customFormat="1" ht="15" customHeight="1">
      <c r="A50" s="116"/>
      <c r="B50" s="117"/>
      <c r="C50" s="118"/>
      <c r="D50" s="118"/>
      <c r="E50" s="118"/>
      <c r="F50" s="1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s="97" customFormat="1" ht="15" customHeight="1">
      <c r="A51" s="116"/>
      <c r="B51" s="117"/>
      <c r="C51" s="118"/>
      <c r="D51" s="118"/>
      <c r="E51" s="118"/>
      <c r="F51" s="1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s="97" customFormat="1" ht="15" customHeight="1">
      <c r="A52" s="116"/>
      <c r="B52" s="117"/>
      <c r="C52" s="118"/>
      <c r="D52" s="118"/>
      <c r="E52" s="118"/>
      <c r="F52" s="1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s="97" customFormat="1" ht="15" customHeight="1">
      <c r="A53" s="116"/>
      <c r="B53" s="117"/>
      <c r="C53" s="118"/>
      <c r="D53" s="118"/>
      <c r="E53" s="118"/>
      <c r="F53" s="1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s="97" customFormat="1" ht="15" customHeight="1">
      <c r="A54" s="116"/>
      <c r="B54" s="117"/>
      <c r="C54" s="118"/>
      <c r="D54" s="118"/>
      <c r="E54" s="118"/>
      <c r="F54" s="1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s="97" customFormat="1" ht="15" customHeight="1">
      <c r="A55" s="116"/>
      <c r="B55" s="117"/>
      <c r="C55" s="118"/>
      <c r="D55" s="118"/>
      <c r="E55" s="118"/>
      <c r="F55" s="1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s="97" customFormat="1" ht="15" customHeight="1">
      <c r="A56" s="116"/>
      <c r="B56" s="117"/>
      <c r="C56" s="118"/>
      <c r="D56" s="118"/>
      <c r="E56" s="118"/>
      <c r="F56" s="1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s="31" customFormat="1" ht="15" customHeight="1">
      <c r="A57" s="97"/>
    </row>
    <row r="58" spans="1:24" s="31" customFormat="1" ht="15" customHeight="1"/>
    <row r="59" spans="1:24" s="31" customFormat="1" ht="15" customHeight="1"/>
    <row r="60" spans="1:24" s="31" customFormat="1" ht="15" customHeight="1">
      <c r="A60" s="38"/>
    </row>
    <row r="61" spans="1:24" s="31" customFormat="1" ht="15" customHeight="1"/>
    <row r="62" spans="1:24" s="31" customFormat="1" ht="15" customHeight="1"/>
    <row r="63" spans="1:24" s="31" customFormat="1" ht="15" customHeight="1"/>
    <row r="64" spans="1:24" s="31" customFormat="1" ht="15" customHeight="1"/>
    <row r="65" spans="1:27" s="31" customFormat="1" ht="15" customHeight="1">
      <c r="C65" s="97"/>
      <c r="D65" s="97"/>
      <c r="E65" s="97"/>
      <c r="F65" s="97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94"/>
      <c r="B69" s="94"/>
      <c r="C69" s="120"/>
      <c r="D69" s="120"/>
      <c r="E69" s="120"/>
      <c r="F69" s="120"/>
      <c r="G69" s="120"/>
      <c r="H69" s="120"/>
      <c r="I69" s="119"/>
      <c r="J69" s="23"/>
      <c r="K69" s="119"/>
      <c r="L69" s="120"/>
      <c r="M69" s="94"/>
      <c r="N69" s="23"/>
      <c r="O69" s="94"/>
      <c r="P69" s="94"/>
      <c r="Q69" s="23"/>
      <c r="R69" s="23"/>
      <c r="S69" s="23"/>
      <c r="T69" s="23"/>
      <c r="U69" s="23"/>
      <c r="V69" s="23"/>
      <c r="W69" s="23"/>
      <c r="X69" s="23"/>
      <c r="Y69" s="94"/>
      <c r="Z69" s="94"/>
      <c r="AA69" s="94"/>
    </row>
    <row r="70" spans="1:27" ht="15.75" customHeight="1">
      <c r="A70" s="94"/>
      <c r="B70" s="94"/>
      <c r="C70" s="120"/>
      <c r="D70" s="120"/>
      <c r="E70" s="120"/>
      <c r="F70" s="120"/>
      <c r="G70" s="120"/>
      <c r="H70" s="120"/>
      <c r="I70" s="119"/>
      <c r="J70" s="23"/>
      <c r="K70" s="119"/>
      <c r="L70" s="120"/>
      <c r="M70" s="94"/>
      <c r="N70" s="23"/>
      <c r="O70" s="94"/>
      <c r="P70" s="94"/>
      <c r="Q70" s="23"/>
      <c r="R70" s="23"/>
      <c r="S70" s="23"/>
      <c r="T70" s="23"/>
      <c r="U70" s="23"/>
      <c r="V70" s="23"/>
      <c r="W70" s="23"/>
      <c r="X70" s="23"/>
      <c r="Y70" s="94"/>
      <c r="Z70" s="94"/>
      <c r="AA70" s="94"/>
    </row>
    <row r="71" spans="1:27" ht="15.75" customHeight="1">
      <c r="A71" s="121"/>
      <c r="B71" s="121"/>
      <c r="I71" s="22"/>
      <c r="J71" s="22"/>
      <c r="K71" s="22"/>
      <c r="N71" s="22"/>
      <c r="Q71" s="22"/>
      <c r="R71" s="22"/>
      <c r="S71" s="22"/>
      <c r="T71" s="22"/>
      <c r="U71" s="22"/>
      <c r="V71" s="22"/>
      <c r="W71" s="22"/>
      <c r="X71" s="22"/>
    </row>
    <row r="73" spans="1:27" ht="15.75" customHeight="1">
      <c r="A73" s="94"/>
      <c r="B73" s="94"/>
      <c r="C73" s="94"/>
      <c r="D73" s="94"/>
      <c r="E73" s="94"/>
      <c r="F73" s="94"/>
      <c r="G73" s="94"/>
      <c r="H73" s="94"/>
      <c r="I73" s="23"/>
      <c r="J73" s="23"/>
      <c r="K73" s="23"/>
      <c r="L73" s="94"/>
      <c r="M73" s="94"/>
      <c r="N73" s="23"/>
      <c r="O73" s="94"/>
      <c r="P73" s="94"/>
      <c r="Q73" s="23"/>
      <c r="R73" s="23"/>
      <c r="S73" s="23"/>
      <c r="T73" s="23"/>
      <c r="U73" s="23"/>
      <c r="V73" s="23"/>
      <c r="W73" s="23"/>
      <c r="X73" s="23"/>
    </row>
    <row r="74" spans="1:27" ht="15.75" customHeight="1">
      <c r="A74" s="94"/>
      <c r="B74" s="94"/>
      <c r="C74" s="94"/>
      <c r="D74" s="94"/>
      <c r="E74" s="94"/>
      <c r="F74" s="94"/>
      <c r="G74" s="94"/>
      <c r="H74" s="94"/>
      <c r="I74" s="23"/>
      <c r="J74" s="23"/>
      <c r="K74" s="23"/>
      <c r="L74" s="94"/>
      <c r="M74" s="94"/>
      <c r="N74" s="23"/>
      <c r="O74" s="94"/>
      <c r="P74" s="94"/>
      <c r="Q74" s="23"/>
      <c r="R74" s="23"/>
      <c r="S74" s="23"/>
      <c r="T74" s="23"/>
      <c r="U74" s="23"/>
      <c r="V74" s="23"/>
      <c r="W74" s="23"/>
      <c r="X74" s="23"/>
    </row>
    <row r="75" spans="1:27" ht="15.75" customHeight="1">
      <c r="I75" s="22"/>
      <c r="J75" s="22"/>
      <c r="K75" s="22"/>
      <c r="N75" s="22"/>
      <c r="Q75" s="22"/>
      <c r="R75" s="22"/>
      <c r="S75" s="22"/>
      <c r="T75" s="22"/>
      <c r="U75" s="22"/>
      <c r="V75" s="22"/>
      <c r="W75" s="22"/>
      <c r="X75" s="22"/>
    </row>
  </sheetData>
  <mergeCells count="13">
    <mergeCell ref="L2:P3"/>
    <mergeCell ref="L4:P4"/>
    <mergeCell ref="U2:Y3"/>
    <mergeCell ref="A25:A26"/>
    <mergeCell ref="B25:B26"/>
    <mergeCell ref="C25:F25"/>
    <mergeCell ref="C26:D26"/>
    <mergeCell ref="E26:F26"/>
    <mergeCell ref="A8:A9"/>
    <mergeCell ref="B8:B9"/>
    <mergeCell ref="C8:F8"/>
    <mergeCell ref="C9:D9"/>
    <mergeCell ref="E9:F9"/>
  </mergeCells>
  <phoneticPr fontId="17"/>
  <printOptions horizontalCentered="1"/>
  <pageMargins left="0.39370078740157483" right="0.39370078740157483" top="0.39370078740157483" bottom="0.39370078740157483" header="0" footer="0"/>
  <pageSetup paperSize="9" scale="66" orientation="landscape" cellComments="asDisplayed" horizontalDpi="4294967293" r:id="rId1"/>
  <headerFooter>
    <oddFooter>&amp;C&amp;"Yu Mincho,太字"&amp;18&amp;A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75"/>
  <sheetViews>
    <sheetView view="pageBreakPreview" zoomScale="90" zoomScaleNormal="70" zoomScaleSheetLayoutView="90" workbookViewId="0">
      <selection activeCell="D1" sqref="D1"/>
    </sheetView>
  </sheetViews>
  <sheetFormatPr defaultColWidth="7.625" defaultRowHeight="15.75" customHeight="1" outlineLevelCol="1"/>
  <cols>
    <col min="1" max="1" width="15.875" style="21" customWidth="1"/>
    <col min="2" max="3" width="15.875" style="21" hidden="1" customWidth="1" outlineLevel="1"/>
    <col min="4" max="4" width="15.875" style="21" customWidth="1" collapsed="1"/>
    <col min="5" max="5" width="2.125" style="21" customWidth="1"/>
    <col min="6" max="6" width="7.875" style="21" customWidth="1"/>
    <col min="7" max="7" width="20.625" style="21" customWidth="1"/>
    <col min="8" max="8" width="7" style="21" bestFit="1" customWidth="1"/>
    <col min="9" max="9" width="3.5" style="21" bestFit="1" customWidth="1"/>
    <col min="10" max="10" width="7" style="21" bestFit="1" customWidth="1"/>
    <col min="11" max="11" width="4.375" style="21" bestFit="1" customWidth="1"/>
    <col min="12" max="12" width="15.625" style="21" hidden="1" customWidth="1" outlineLevel="1"/>
    <col min="13" max="13" width="15.625" style="21" customWidth="1" collapsed="1"/>
    <col min="14" max="14" width="15.625" style="21" hidden="1" customWidth="1" outlineLevel="1"/>
    <col min="15" max="15" width="2.125" style="21" customWidth="1" collapsed="1"/>
    <col min="16" max="16" width="15.625" style="21" hidden="1" customWidth="1" outlineLevel="1"/>
    <col min="17" max="17" width="15.625" style="21" customWidth="1" collapsed="1"/>
    <col min="18" max="21" width="15.625" style="21" customWidth="1"/>
    <col min="22" max="23" width="15.875" style="21" hidden="1" customWidth="1" outlineLevel="1"/>
    <col min="24" max="24" width="2.125" style="21" customWidth="1" collapsed="1"/>
    <col min="25" max="25" width="15.625" style="21" hidden="1" customWidth="1" outlineLevel="1"/>
    <col min="26" max="26" width="15.625" style="21" customWidth="1" collapsed="1"/>
    <col min="27" max="27" width="2.125" style="21" customWidth="1"/>
    <col min="28" max="28" width="13.875" style="21" customWidth="1"/>
    <col min="29" max="30" width="13.875" style="21" hidden="1" customWidth="1" outlineLevel="1"/>
    <col min="31" max="31" width="13.875" style="21" customWidth="1" collapsed="1"/>
    <col min="32" max="42" width="13.875" style="21" customWidth="1"/>
    <col min="43" max="16384" width="7.625" style="21"/>
  </cols>
  <sheetData>
    <row r="1" spans="1:31" ht="15.75" customHeight="1">
      <c r="C1" s="81"/>
      <c r="D1" s="81"/>
      <c r="E1" s="81"/>
      <c r="F1" s="335" t="s">
        <v>107</v>
      </c>
      <c r="G1" s="335"/>
      <c r="H1" s="335"/>
      <c r="I1" s="335"/>
      <c r="J1" s="335"/>
      <c r="K1" s="335"/>
      <c r="L1" s="335"/>
      <c r="M1" s="30"/>
      <c r="N1" s="82"/>
      <c r="O1" s="82"/>
      <c r="P1" s="83"/>
      <c r="Q1" s="336" t="str">
        <f>'1) 日本 - 中国'!M2</f>
        <v>2025年06月スケジュール</v>
      </c>
      <c r="R1" s="336"/>
      <c r="S1" s="336"/>
      <c r="T1" s="83"/>
      <c r="U1" s="83"/>
      <c r="V1" s="83"/>
      <c r="W1" s="83"/>
      <c r="X1" s="83"/>
      <c r="Z1" s="85"/>
      <c r="AA1" s="85"/>
      <c r="AB1" s="85"/>
      <c r="AC1" s="85"/>
      <c r="AD1" s="85"/>
      <c r="AE1" s="85"/>
    </row>
    <row r="2" spans="1:31" ht="15.75" customHeight="1">
      <c r="C2" s="81"/>
      <c r="D2" s="81"/>
      <c r="E2" s="81"/>
      <c r="F2" s="335"/>
      <c r="G2" s="335"/>
      <c r="H2" s="335"/>
      <c r="I2" s="335"/>
      <c r="J2" s="335"/>
      <c r="K2" s="335"/>
      <c r="L2" s="335"/>
      <c r="M2" s="28"/>
      <c r="N2" s="82"/>
      <c r="O2" s="82"/>
      <c r="P2" s="83"/>
      <c r="Q2" s="336"/>
      <c r="R2" s="336"/>
      <c r="S2" s="336"/>
      <c r="T2" s="83"/>
      <c r="U2" s="83"/>
      <c r="V2" s="83"/>
      <c r="W2" s="83"/>
      <c r="X2" s="83"/>
      <c r="Z2" s="85"/>
      <c r="AA2" s="85"/>
      <c r="AB2" s="85"/>
      <c r="AC2" s="85"/>
      <c r="AD2" s="85"/>
      <c r="AE2" s="85"/>
    </row>
    <row r="3" spans="1:31" ht="15.75" customHeight="1">
      <c r="C3" s="81"/>
      <c r="D3" s="81"/>
      <c r="E3" s="81"/>
      <c r="F3" s="335"/>
      <c r="G3" s="335"/>
      <c r="H3" s="335"/>
      <c r="I3" s="335"/>
      <c r="J3" s="335"/>
      <c r="K3" s="335"/>
      <c r="L3" s="335"/>
      <c r="M3" s="28"/>
      <c r="N3" s="82"/>
      <c r="O3" s="82"/>
      <c r="P3" s="82"/>
      <c r="Q3" s="29"/>
      <c r="R3" s="73" t="s">
        <v>1</v>
      </c>
      <c r="S3" s="74" t="s">
        <v>2</v>
      </c>
      <c r="T3" s="74"/>
      <c r="U3" s="74"/>
      <c r="Y3" s="27"/>
      <c r="Z3" s="27" t="s">
        <v>3</v>
      </c>
      <c r="AA3" s="341">
        <f>'1) 日本 - 中国'!U3</f>
        <v>45804</v>
      </c>
      <c r="AB3" s="341"/>
    </row>
    <row r="4" spans="1:31" ht="15.75" customHeight="1">
      <c r="C4" s="86"/>
      <c r="D4" s="86"/>
      <c r="E4" s="86"/>
      <c r="F4" s="337" t="s">
        <v>108</v>
      </c>
      <c r="G4" s="337"/>
      <c r="H4" s="337"/>
      <c r="I4" s="337"/>
      <c r="J4" s="337"/>
      <c r="K4" s="337"/>
      <c r="L4" s="337"/>
      <c r="M4" s="337"/>
      <c r="N4" s="75"/>
      <c r="O4" s="75"/>
      <c r="P4" s="75"/>
      <c r="Q4" s="75"/>
      <c r="R4" s="75"/>
      <c r="S4" s="74" t="s">
        <v>4</v>
      </c>
      <c r="T4" s="74"/>
      <c r="U4" s="74"/>
      <c r="Y4" s="87"/>
      <c r="Z4" s="87" t="s">
        <v>5</v>
      </c>
      <c r="AA4" s="88" t="str">
        <f>'1) 日本 - 中国'!U4</f>
        <v>No.570 (R-1)</v>
      </c>
      <c r="AD4" s="25"/>
    </row>
    <row r="5" spans="1:31" ht="15.75" customHeight="1" thickBot="1">
      <c r="A5" s="89"/>
      <c r="B5" s="89"/>
      <c r="C5" s="89"/>
      <c r="D5" s="89"/>
      <c r="E5" s="89"/>
      <c r="F5" s="89"/>
      <c r="G5" s="89"/>
      <c r="H5" s="90"/>
      <c r="I5" s="90"/>
      <c r="J5" s="90"/>
      <c r="K5" s="90"/>
      <c r="L5" s="89"/>
      <c r="M5" s="90"/>
      <c r="N5" s="90"/>
      <c r="O5" s="90"/>
      <c r="P5" s="90"/>
      <c r="Q5" s="90"/>
      <c r="R5" s="90"/>
      <c r="S5" s="90"/>
      <c r="T5" s="91"/>
      <c r="U5" s="91"/>
      <c r="V5" s="89"/>
      <c r="W5" s="89"/>
      <c r="X5" s="89"/>
      <c r="Y5" s="89"/>
      <c r="Z5" s="89"/>
      <c r="AA5" s="89"/>
      <c r="AB5" s="89"/>
      <c r="AC5" s="89"/>
      <c r="AD5" s="92"/>
      <c r="AE5" s="89"/>
    </row>
    <row r="6" spans="1:31" ht="15" customHeight="1">
      <c r="L6" s="26"/>
      <c r="Q6" s="93"/>
    </row>
    <row r="7" spans="1:31" ht="15" customHeight="1">
      <c r="A7" s="128" t="s">
        <v>123</v>
      </c>
      <c r="F7" s="128" t="s">
        <v>125</v>
      </c>
      <c r="G7" s="94"/>
      <c r="Q7" s="23"/>
      <c r="AB7" s="31"/>
    </row>
    <row r="8" spans="1:31" ht="15" customHeight="1">
      <c r="A8" s="33" t="s">
        <v>120</v>
      </c>
      <c r="B8" s="33"/>
      <c r="C8" s="33"/>
      <c r="D8" s="33" t="s">
        <v>9</v>
      </c>
      <c r="E8" s="33"/>
      <c r="F8" s="315" t="s">
        <v>6</v>
      </c>
      <c r="G8" s="294" t="s">
        <v>7</v>
      </c>
      <c r="H8" s="294" t="s">
        <v>8</v>
      </c>
      <c r="I8" s="300"/>
      <c r="J8" s="300"/>
      <c r="K8" s="301"/>
      <c r="L8" s="42"/>
      <c r="M8" s="33" t="str">
        <f>'1) 日本 - 中国'!H8</f>
        <v>上海</v>
      </c>
      <c r="N8" s="42"/>
      <c r="O8" s="33"/>
      <c r="P8" s="33"/>
      <c r="Q8" s="33" t="str">
        <f>'1) 日本 - 中国'!L8</f>
        <v>中関</v>
      </c>
      <c r="R8" s="33" t="str">
        <f>'1) 日本 - 中国'!M8</f>
        <v>水島</v>
      </c>
      <c r="S8" s="33" t="str">
        <f>'1) 日本 - 中国'!N8</f>
        <v>福山</v>
      </c>
      <c r="T8" s="33" t="str">
        <f>'1) 日本 - 中国'!O8</f>
        <v>伊予三島</v>
      </c>
      <c r="U8" s="33" t="str">
        <f>'1) 日本 - 中国'!P8</f>
        <v>広島（出島）</v>
      </c>
      <c r="V8" s="33"/>
      <c r="W8" s="33"/>
      <c r="X8" s="42"/>
      <c r="Y8" s="42"/>
      <c r="Z8" s="33" t="str">
        <f>'1) 日本 - 中国'!U8</f>
        <v>上海</v>
      </c>
      <c r="AA8" s="42"/>
      <c r="AB8" s="33" t="str">
        <f>D8</f>
        <v>上海</v>
      </c>
      <c r="AC8" s="33"/>
      <c r="AD8" s="33"/>
      <c r="AE8" s="33" t="str">
        <f>A8</f>
        <v>ホーチミン</v>
      </c>
    </row>
    <row r="9" spans="1:31" ht="15" customHeight="1">
      <c r="A9" s="34" t="s">
        <v>114</v>
      </c>
      <c r="B9" s="34"/>
      <c r="C9" s="34"/>
      <c r="D9" s="34" t="s">
        <v>121</v>
      </c>
      <c r="E9" s="34"/>
      <c r="F9" s="315"/>
      <c r="G9" s="295"/>
      <c r="H9" s="295" t="s">
        <v>111</v>
      </c>
      <c r="I9" s="338"/>
      <c r="J9" s="302" t="s">
        <v>113</v>
      </c>
      <c r="K9" s="304"/>
      <c r="L9" s="43"/>
      <c r="M9" s="34" t="s">
        <v>143</v>
      </c>
      <c r="N9" s="43"/>
      <c r="O9" s="34"/>
      <c r="P9" s="34"/>
      <c r="Q9" s="34" t="str">
        <f>'1) 日本 - 中国'!L9</f>
        <v>木/THU</v>
      </c>
      <c r="R9" s="34" t="str">
        <f>'1) 日本 - 中国'!M9</f>
        <v>金/FRI</v>
      </c>
      <c r="S9" s="34" t="str">
        <f>'1) 日本 - 中国'!N9</f>
        <v>金/FRI</v>
      </c>
      <c r="T9" s="34" t="str">
        <f>'1) 日本 - 中国'!O9</f>
        <v>土/SAT</v>
      </c>
      <c r="U9" s="34" t="str">
        <f>'1) 日本 - 中国'!P9</f>
        <v>土/SAT</v>
      </c>
      <c r="V9" s="34"/>
      <c r="W9" s="52"/>
      <c r="X9" s="43"/>
      <c r="Y9" s="43"/>
      <c r="Z9" s="34" t="str">
        <f>'1) 日本 - 中国'!U9</f>
        <v>翌週火/TEU</v>
      </c>
      <c r="AA9" s="43"/>
      <c r="AB9" s="34" t="s">
        <v>114</v>
      </c>
      <c r="AC9" s="34"/>
      <c r="AD9" s="34"/>
      <c r="AE9" s="34" t="s">
        <v>122</v>
      </c>
    </row>
    <row r="10" spans="1:31" s="31" customFormat="1" ht="15" customHeight="1">
      <c r="A10" s="196">
        <f t="shared" ref="A10:A19" si="0">IF(D10="","",D10-6)</f>
        <v>45794</v>
      </c>
      <c r="B10" s="196"/>
      <c r="C10" s="196"/>
      <c r="D10" s="196">
        <f t="shared" ref="D10:D21" si="1">IF(M10="","",M10-4)</f>
        <v>45800</v>
      </c>
      <c r="E10" s="196"/>
      <c r="F10" s="53">
        <f>IF('1) 日本 - 中国'!A10="", "", '1) 日本 - 中国'!A10)</f>
        <v>22</v>
      </c>
      <c r="G10" s="204" t="str">
        <f>IF('1) 日本 - 中国'!B10="", "", '1) 日本 - 中国'!B10)</f>
        <v>HAO AN</v>
      </c>
      <c r="H10" s="236">
        <f>IF('1) 日本 - 中国'!C10="", "", '1) 日本 - 中国'!C10)</f>
        <v>559</v>
      </c>
      <c r="I10" s="225" t="s">
        <v>115</v>
      </c>
      <c r="J10" s="237">
        <f>IF('1) 日本 - 中国'!E10="", "", '1) 日本 - 中国'!E10)</f>
        <v>559</v>
      </c>
      <c r="K10" s="202" t="s">
        <v>91</v>
      </c>
      <c r="L10" s="205"/>
      <c r="M10" s="205">
        <f>IF('1) 日本 - 中国'!H10="", "", '1) 日本 - 中国'!H10)</f>
        <v>45804</v>
      </c>
      <c r="N10" s="205"/>
      <c r="O10" s="205"/>
      <c r="P10" s="205"/>
      <c r="Q10" s="206">
        <f>IF('1) 日本 - 中国'!L10="", "", '1) 日本 - 中国'!L10)</f>
        <v>45806</v>
      </c>
      <c r="R10" s="207">
        <f>IF('1) 日本 - 中国'!M10="", "", '1) 日本 - 中国'!M10)</f>
        <v>45807</v>
      </c>
      <c r="S10" s="207">
        <f>IF('1) 日本 - 中国'!N10="", "", '1) 日本 - 中国'!N10)</f>
        <v>45807</v>
      </c>
      <c r="T10" s="205">
        <f>IF('1) 日本 - 中国'!O10="", "", '1) 日本 - 中国'!O10)</f>
        <v>45808</v>
      </c>
      <c r="U10" s="207">
        <f>IF('1) 日本 - 中国'!P10="", "", '1) 日本 - 中国'!P10)</f>
        <v>45808</v>
      </c>
      <c r="V10" s="205"/>
      <c r="W10" s="205"/>
      <c r="X10" s="205"/>
      <c r="Y10" s="205"/>
      <c r="Z10" s="205">
        <f>IF('1) 日本 - 中国'!U10="", "", '1) 日本 - 中国'!U10)</f>
        <v>45811</v>
      </c>
      <c r="AA10" s="196"/>
      <c r="AB10" s="196">
        <f t="shared" ref="AB10:AB16" si="2">IF(Z10="","",Z10+4)</f>
        <v>45815</v>
      </c>
      <c r="AC10" s="196"/>
      <c r="AD10" s="196"/>
      <c r="AE10" s="196">
        <f t="shared" ref="AE10:AE16" si="3">IF(AB10="","",AB10+6)</f>
        <v>45821</v>
      </c>
    </row>
    <row r="11" spans="1:31" s="31" customFormat="1" ht="15" customHeight="1">
      <c r="A11" s="155">
        <f t="shared" si="0"/>
        <v>45801</v>
      </c>
      <c r="B11" s="155"/>
      <c r="C11" s="155"/>
      <c r="D11" s="155">
        <f>IF(M11="","",D10+7)</f>
        <v>45807</v>
      </c>
      <c r="E11" s="155"/>
      <c r="F11" s="342">
        <f>IF('1) 日本 - 中国'!A11="", "", '1) 日本 - 中国'!A11)</f>
        <v>23</v>
      </c>
      <c r="G11" s="343" t="str">
        <f>IF('1) 日本 - 中国'!B11="", "", '1) 日本 - 中国'!B11)</f>
        <v>HAO AN</v>
      </c>
      <c r="H11" s="352">
        <f>IF('1) 日本 - 中国'!C11="", "", '1) 日本 - 中国'!C11)</f>
        <v>560</v>
      </c>
      <c r="I11" s="350" t="s">
        <v>116</v>
      </c>
      <c r="J11" s="353">
        <f>IF('1) 日本 - 中国'!E11="", "", '1) 日本 - 中国'!E11)</f>
        <v>560</v>
      </c>
      <c r="K11" s="347" t="s">
        <v>91</v>
      </c>
      <c r="L11" s="348"/>
      <c r="M11" s="348" t="str">
        <f>IF('1) 日本 - 中国'!H11="", "", '1) 日本 - 中国'!H11)</f>
        <v>SKIP</v>
      </c>
      <c r="N11" s="348"/>
      <c r="O11" s="348"/>
      <c r="P11" s="348"/>
      <c r="Q11" s="348" t="str">
        <f>IF('1) 日本 - 中国'!L11="", "", '1) 日本 - 中国'!L11)</f>
        <v>SKIP</v>
      </c>
      <c r="R11" s="348" t="str">
        <f>IF('1) 日本 - 中国'!M11="", "", '1) 日本 - 中国'!M11)</f>
        <v>SKIP</v>
      </c>
      <c r="S11" s="348" t="str">
        <f>IF('1) 日本 - 中国'!N11="", "", '1) 日本 - 中国'!N11)</f>
        <v>SKIP</v>
      </c>
      <c r="T11" s="348" t="str">
        <f>IF('1) 日本 - 中国'!O11="", "", '1) 日本 - 中国'!O11)</f>
        <v>SKIP</v>
      </c>
      <c r="U11" s="348" t="str">
        <f>IF('1) 日本 - 中国'!P11="", "", '1) 日本 - 中国'!P11)</f>
        <v>SKIP</v>
      </c>
      <c r="V11" s="348"/>
      <c r="W11" s="348"/>
      <c r="X11" s="348"/>
      <c r="Y11" s="348"/>
      <c r="Z11" s="348" t="str">
        <f>IF('1) 日本 - 中国'!U11="", "", '1) 日本 - 中国'!U11)</f>
        <v>SKIP</v>
      </c>
      <c r="AA11" s="155"/>
      <c r="AB11" s="155">
        <f>IF(Z11="","",AB10+7)</f>
        <v>45822</v>
      </c>
      <c r="AC11" s="155"/>
      <c r="AD11" s="155"/>
      <c r="AE11" s="155">
        <f t="shared" si="3"/>
        <v>45828</v>
      </c>
    </row>
    <row r="12" spans="1:31" s="31" customFormat="1" ht="15" customHeight="1">
      <c r="A12" s="207">
        <f t="shared" si="0"/>
        <v>45808</v>
      </c>
      <c r="B12" s="207"/>
      <c r="C12" s="207"/>
      <c r="D12" s="207">
        <f t="shared" si="1"/>
        <v>45814</v>
      </c>
      <c r="E12" s="207"/>
      <c r="F12" s="208">
        <f>IF('1) 日本 - 中国'!A12="", "", '1) 日本 - 中国'!A12)</f>
        <v>24</v>
      </c>
      <c r="G12" s="198" t="str">
        <f>IF('1) 日本 - 中国'!B12="", "", '1) 日本 - 中国'!B12)</f>
        <v>HAO AN</v>
      </c>
      <c r="H12" s="236">
        <f>IF('1) 日本 - 中国'!C12="", "", '1) 日本 - 中国'!C12)</f>
        <v>561</v>
      </c>
      <c r="I12" s="223" t="s">
        <v>115</v>
      </c>
      <c r="J12" s="237">
        <f>IF('1) 日本 - 中国'!E12="", "", '1) 日本 - 中国'!E12)</f>
        <v>561</v>
      </c>
      <c r="K12" s="202" t="s">
        <v>91</v>
      </c>
      <c r="L12" s="207"/>
      <c r="M12" s="207">
        <f>IF('1) 日本 - 中国'!H12="", "", '1) 日本 - 中国'!H12)</f>
        <v>45818</v>
      </c>
      <c r="N12" s="207"/>
      <c r="O12" s="207"/>
      <c r="P12" s="207"/>
      <c r="Q12" s="207">
        <f>IF('1) 日本 - 中国'!L12="", "", '1) 日本 - 中国'!L12)</f>
        <v>45820</v>
      </c>
      <c r="R12" s="207">
        <f>IF('1) 日本 - 中国'!M12="", "", '1) 日本 - 中国'!M12)</f>
        <v>45821</v>
      </c>
      <c r="S12" s="207">
        <f>IF('1) 日本 - 中国'!N12="", "", '1) 日本 - 中国'!N12)</f>
        <v>45821</v>
      </c>
      <c r="T12" s="207">
        <f>IF('1) 日本 - 中国'!O12="", "", '1) 日本 - 中国'!O12)</f>
        <v>45822</v>
      </c>
      <c r="U12" s="207">
        <f>IF('1) 日本 - 中国'!P12="", "", '1) 日本 - 中国'!P12)</f>
        <v>45822</v>
      </c>
      <c r="V12" s="207"/>
      <c r="W12" s="207"/>
      <c r="X12" s="207"/>
      <c r="Y12" s="207"/>
      <c r="Z12" s="207">
        <f>IF('1) 日本 - 中国'!U12="", "", '1) 日本 - 中国'!U12)</f>
        <v>45825</v>
      </c>
      <c r="AA12" s="207"/>
      <c r="AB12" s="207">
        <f t="shared" si="2"/>
        <v>45829</v>
      </c>
      <c r="AC12" s="207"/>
      <c r="AD12" s="207"/>
      <c r="AE12" s="207">
        <f t="shared" si="3"/>
        <v>45835</v>
      </c>
    </row>
    <row r="13" spans="1:31" s="31" customFormat="1" ht="15" customHeight="1">
      <c r="A13" s="155">
        <f t="shared" si="0"/>
        <v>45815</v>
      </c>
      <c r="B13" s="155"/>
      <c r="C13" s="155"/>
      <c r="D13" s="155">
        <f t="shared" si="1"/>
        <v>45821</v>
      </c>
      <c r="E13" s="155"/>
      <c r="F13" s="6">
        <f>IF('1) 日本 - 中国'!A13="", "", '1) 日本 - 中国'!A13)</f>
        <v>25</v>
      </c>
      <c r="G13" s="157" t="str">
        <f>IF('1) 日本 - 中国'!B13="", "", '1) 日本 - 中国'!B13)</f>
        <v>HAO AN</v>
      </c>
      <c r="H13" s="183">
        <f>IF('1) 日本 - 中国'!C13="", "", '1) 日本 - 中国'!C13)</f>
        <v>562</v>
      </c>
      <c r="I13" s="95" t="s">
        <v>115</v>
      </c>
      <c r="J13" s="184">
        <f>IF('1) 日本 - 中国'!E13="", "", '1) 日本 - 中国'!E13)</f>
        <v>562</v>
      </c>
      <c r="K13" s="159" t="s">
        <v>91</v>
      </c>
      <c r="L13" s="155"/>
      <c r="M13" s="155">
        <f>IF('1) 日本 - 中国'!H13="", "", '1) 日本 - 中国'!H13)</f>
        <v>45825</v>
      </c>
      <c r="N13" s="155"/>
      <c r="O13" s="155"/>
      <c r="P13" s="155"/>
      <c r="Q13" s="155">
        <f>IF('1) 日本 - 中国'!L13="", "", '1) 日本 - 中国'!L13)</f>
        <v>45827</v>
      </c>
      <c r="R13" s="155">
        <f>IF('1) 日本 - 中国'!M13="", "", '1) 日本 - 中国'!M13)</f>
        <v>45828</v>
      </c>
      <c r="S13" s="155">
        <f>IF('1) 日本 - 中国'!N13="", "", '1) 日本 - 中国'!N13)</f>
        <v>45828</v>
      </c>
      <c r="T13" s="155">
        <f>IF('1) 日本 - 中国'!O13="", "", '1) 日本 - 中国'!O13)</f>
        <v>45829</v>
      </c>
      <c r="U13" s="155">
        <f>IF('1) 日本 - 中国'!P13="", "", '1) 日本 - 中国'!P13)</f>
        <v>45829</v>
      </c>
      <c r="V13" s="155"/>
      <c r="W13" s="155"/>
      <c r="X13" s="155"/>
      <c r="Y13" s="155"/>
      <c r="Z13" s="155">
        <f>IF('1) 日本 - 中国'!U13="", "", '1) 日本 - 中国'!U13)</f>
        <v>45832</v>
      </c>
      <c r="AA13" s="155"/>
      <c r="AB13" s="155">
        <f t="shared" si="2"/>
        <v>45836</v>
      </c>
      <c r="AC13" s="155"/>
      <c r="AD13" s="155"/>
      <c r="AE13" s="155">
        <f t="shared" si="3"/>
        <v>45842</v>
      </c>
    </row>
    <row r="14" spans="1:31" s="97" customFormat="1" ht="15" customHeight="1">
      <c r="A14" s="207">
        <f t="shared" si="0"/>
        <v>45822</v>
      </c>
      <c r="B14" s="207"/>
      <c r="C14" s="207"/>
      <c r="D14" s="207">
        <f t="shared" si="1"/>
        <v>45828</v>
      </c>
      <c r="E14" s="207"/>
      <c r="F14" s="53">
        <f>IF('1) 日本 - 中国'!A14="", "", '1) 日本 - 中国'!A14)</f>
        <v>26</v>
      </c>
      <c r="G14" s="198" t="str">
        <f>IF('1) 日本 - 中国'!B14="", "", '1) 日本 - 中国'!B14)</f>
        <v>HAO AN</v>
      </c>
      <c r="H14" s="236">
        <f>IF('1) 日本 - 中国'!C14="", "", '1) 日本 - 中国'!C14)</f>
        <v>563</v>
      </c>
      <c r="I14" s="223" t="s">
        <v>115</v>
      </c>
      <c r="J14" s="237">
        <f>IF('1) 日本 - 中国'!E14="", "", '1) 日本 - 中国'!E14)</f>
        <v>563</v>
      </c>
      <c r="K14" s="202" t="s">
        <v>91</v>
      </c>
      <c r="L14" s="207"/>
      <c r="M14" s="207">
        <f>IF('1) 日本 - 中国'!H14="", "", '1) 日本 - 中国'!H14)</f>
        <v>45832</v>
      </c>
      <c r="N14" s="207"/>
      <c r="O14" s="207"/>
      <c r="P14" s="207"/>
      <c r="Q14" s="207">
        <f>IF('1) 日本 - 中国'!L14="", "", '1) 日本 - 中国'!L14)</f>
        <v>45834</v>
      </c>
      <c r="R14" s="207">
        <f>IF('1) 日本 - 中国'!M14="", "", '1) 日本 - 中国'!M14)</f>
        <v>45835</v>
      </c>
      <c r="S14" s="207">
        <f>IF('1) 日本 - 中国'!N14="", "", '1) 日本 - 中国'!N14)</f>
        <v>45835</v>
      </c>
      <c r="T14" s="207">
        <f>IF('1) 日本 - 中国'!O14="", "", '1) 日本 - 中国'!O14)</f>
        <v>45836</v>
      </c>
      <c r="U14" s="207">
        <f>IF('1) 日本 - 中国'!P14="", "", '1) 日本 - 中国'!P14)</f>
        <v>45836</v>
      </c>
      <c r="V14" s="207"/>
      <c r="W14" s="207"/>
      <c r="X14" s="207"/>
      <c r="Y14" s="207"/>
      <c r="Z14" s="207">
        <f>IF('1) 日本 - 中国'!U14="", "", '1) 日本 - 中国'!U14)</f>
        <v>45839</v>
      </c>
      <c r="AA14" s="207"/>
      <c r="AB14" s="207">
        <f t="shared" si="2"/>
        <v>45843</v>
      </c>
      <c r="AC14" s="207"/>
      <c r="AD14" s="207"/>
      <c r="AE14" s="207">
        <f t="shared" si="3"/>
        <v>45849</v>
      </c>
    </row>
    <row r="15" spans="1:31" s="31" customFormat="1" ht="15" customHeight="1">
      <c r="A15" s="155">
        <f t="shared" si="0"/>
        <v>45829</v>
      </c>
      <c r="B15" s="155"/>
      <c r="C15" s="155"/>
      <c r="D15" s="155">
        <f t="shared" si="1"/>
        <v>45835</v>
      </c>
      <c r="E15" s="155"/>
      <c r="F15" s="6">
        <f>IF('1) 日本 - 中国'!A15="", "", '1) 日本 - 中国'!A15)</f>
        <v>27</v>
      </c>
      <c r="G15" s="157" t="str">
        <f>IF('1) 日本 - 中国'!B15="", "", '1) 日本 - 中国'!B15)</f>
        <v>HAO AN</v>
      </c>
      <c r="H15" s="183">
        <f>IF('1) 日本 - 中国'!C15="", "", '1) 日本 - 中国'!C15)</f>
        <v>564</v>
      </c>
      <c r="I15" s="95" t="s">
        <v>115</v>
      </c>
      <c r="J15" s="184">
        <f>IF('1) 日本 - 中国'!E15="", "", '1) 日本 - 中国'!E15)</f>
        <v>564</v>
      </c>
      <c r="K15" s="159" t="s">
        <v>91</v>
      </c>
      <c r="L15" s="155"/>
      <c r="M15" s="155">
        <f>IF('1) 日本 - 中国'!H15="", "", '1) 日本 - 中国'!H15)</f>
        <v>45839</v>
      </c>
      <c r="N15" s="155"/>
      <c r="O15" s="155"/>
      <c r="P15" s="155"/>
      <c r="Q15" s="155">
        <f>IF('1) 日本 - 中国'!L15="", "", '1) 日本 - 中国'!L15)</f>
        <v>45841</v>
      </c>
      <c r="R15" s="155">
        <f>IF('1) 日本 - 中国'!M15="", "", '1) 日本 - 中国'!M15)</f>
        <v>45842</v>
      </c>
      <c r="S15" s="155">
        <f>IF('1) 日本 - 中国'!N15="", "", '1) 日本 - 中国'!N15)</f>
        <v>45842</v>
      </c>
      <c r="T15" s="155">
        <f>IF('1) 日本 - 中国'!O15="", "", '1) 日本 - 中国'!O15)</f>
        <v>45843</v>
      </c>
      <c r="U15" s="155">
        <f>IF('1) 日本 - 中国'!P15="", "", '1) 日本 - 中国'!P15)</f>
        <v>45843</v>
      </c>
      <c r="V15" s="155"/>
      <c r="W15" s="155"/>
      <c r="X15" s="155"/>
      <c r="Y15" s="155"/>
      <c r="Z15" s="155">
        <f>IF('1) 日本 - 中国'!U15="", "", '1) 日本 - 中国'!U15)</f>
        <v>45846</v>
      </c>
      <c r="AA15" s="155"/>
      <c r="AB15" s="155">
        <f t="shared" si="2"/>
        <v>45850</v>
      </c>
      <c r="AC15" s="155"/>
      <c r="AD15" s="155"/>
      <c r="AE15" s="155">
        <f t="shared" si="3"/>
        <v>45856</v>
      </c>
    </row>
    <row r="16" spans="1:31" s="97" customFormat="1" ht="15" customHeight="1">
      <c r="A16" s="245">
        <f t="shared" si="0"/>
        <v>45836</v>
      </c>
      <c r="B16" s="245"/>
      <c r="C16" s="245"/>
      <c r="D16" s="245">
        <f t="shared" si="1"/>
        <v>45842</v>
      </c>
      <c r="E16" s="245"/>
      <c r="F16" s="76">
        <f>IF('1) 日本 - 中国'!A16="", "", '1) 日本 - 中国'!A16)</f>
        <v>28</v>
      </c>
      <c r="G16" s="240" t="str">
        <f>IF('1) 日本 - 中国'!B16="", "", '1) 日本 - 中国'!B16)</f>
        <v>HAO AN</v>
      </c>
      <c r="H16" s="282">
        <f>IF('1) 日本 - 中国'!C16="", "", '1) 日本 - 中国'!C16)</f>
        <v>565</v>
      </c>
      <c r="I16" s="275" t="s">
        <v>115</v>
      </c>
      <c r="J16" s="283">
        <f>IF('1) 日本 - 中国'!E16="", "", '1) 日本 - 中国'!E16)</f>
        <v>565</v>
      </c>
      <c r="K16" s="244" t="s">
        <v>91</v>
      </c>
      <c r="L16" s="245"/>
      <c r="M16" s="245">
        <f>IF('1) 日本 - 中国'!H16="", "", '1) 日本 - 中国'!H16)</f>
        <v>45846</v>
      </c>
      <c r="N16" s="245"/>
      <c r="O16" s="245"/>
      <c r="P16" s="245"/>
      <c r="Q16" s="245">
        <f>IF('1) 日本 - 中国'!L16="", "", '1) 日本 - 中国'!L16)</f>
        <v>45848</v>
      </c>
      <c r="R16" s="245">
        <f>IF('1) 日本 - 中国'!M16="", "", '1) 日本 - 中国'!M16)</f>
        <v>45849</v>
      </c>
      <c r="S16" s="245">
        <f>IF('1) 日本 - 中国'!N16="", "", '1) 日本 - 中国'!N16)</f>
        <v>45849</v>
      </c>
      <c r="T16" s="245">
        <f>IF('1) 日本 - 中国'!O16="", "", '1) 日本 - 中国'!O16)</f>
        <v>45850</v>
      </c>
      <c r="U16" s="245">
        <f>IF('1) 日本 - 中国'!P16="", "", '1) 日本 - 中国'!P16)</f>
        <v>45850</v>
      </c>
      <c r="V16" s="245"/>
      <c r="W16" s="245"/>
      <c r="X16" s="245"/>
      <c r="Y16" s="245"/>
      <c r="Z16" s="245">
        <f>IF('1) 日本 - 中国'!U16="", "", '1) 日本 - 中国'!U16)</f>
        <v>45853</v>
      </c>
      <c r="AA16" s="245"/>
      <c r="AB16" s="245">
        <f t="shared" si="2"/>
        <v>45857</v>
      </c>
      <c r="AC16" s="245"/>
      <c r="AD16" s="245"/>
      <c r="AE16" s="245">
        <f t="shared" si="3"/>
        <v>45863</v>
      </c>
    </row>
    <row r="17" spans="1:31" s="97" customFormat="1" ht="15" hidden="1" customHeight="1">
      <c r="A17" s="155" t="str">
        <f t="shared" si="0"/>
        <v/>
      </c>
      <c r="B17" s="155"/>
      <c r="C17" s="155"/>
      <c r="D17" s="155" t="str">
        <f t="shared" si="1"/>
        <v/>
      </c>
      <c r="E17" s="155"/>
      <c r="F17" s="6">
        <f>IF('1) 日本 - 中国'!A17="", "", '1) 日本 - 中国'!A17)</f>
        <v>29</v>
      </c>
      <c r="G17" s="157" t="str">
        <f>IF('1) 日本 - 中国'!B17="", "", '1) 日本 - 中国'!B17)</f>
        <v/>
      </c>
      <c r="H17" s="183" t="str">
        <f>IF('1) 日本 - 中国'!C17="", "", '1) 日本 - 中国'!C17)</f>
        <v/>
      </c>
      <c r="I17" s="95" t="s">
        <v>115</v>
      </c>
      <c r="J17" s="184" t="str">
        <f>IF('1) 日本 - 中国'!E17="", "", '1) 日本 - 中国'!E17)</f>
        <v/>
      </c>
      <c r="K17" s="159" t="s">
        <v>91</v>
      </c>
      <c r="L17" s="155"/>
      <c r="M17" s="155" t="str">
        <f>IF('1) 日本 - 中国'!H17="", "", '1) 日本 - 中国'!H17)</f>
        <v/>
      </c>
      <c r="N17" s="155"/>
      <c r="O17" s="154"/>
      <c r="P17" s="155"/>
      <c r="Q17" s="155" t="str">
        <f>IF('1) 日本 - 中国'!L17="", "", '1) 日本 - 中国'!L17)</f>
        <v/>
      </c>
      <c r="R17" s="155" t="str">
        <f>IF('1) 日本 - 中国'!M17="", "", '1) 日本 - 中国'!M17)</f>
        <v/>
      </c>
      <c r="S17" s="155" t="str">
        <f>IF('1) 日本 - 中国'!N17="", "", '1) 日本 - 中国'!N17)</f>
        <v/>
      </c>
      <c r="T17" s="154" t="str">
        <f>IF('1) 日本 - 中国'!O17="", "", '1) 日本 - 中国'!O17)</f>
        <v/>
      </c>
      <c r="U17" s="155" t="str">
        <f>IF('1) 日本 - 中国'!P17="", "", '1) 日本 - 中国'!P17)</f>
        <v/>
      </c>
      <c r="V17" s="155"/>
      <c r="W17" s="155"/>
      <c r="X17" s="155"/>
      <c r="Y17" s="155"/>
      <c r="Z17" s="171" t="str">
        <f>IF('1) 日本 - 中国'!U17="", "", '1) 日本 - 中国'!U17)</f>
        <v/>
      </c>
      <c r="AA17" s="155"/>
      <c r="AB17" s="155" t="str">
        <f t="shared" ref="AB17:AB21" si="4">IF(Z17="","",Z17+4)</f>
        <v/>
      </c>
      <c r="AC17" s="155"/>
      <c r="AD17" s="155"/>
      <c r="AE17" s="155" t="str">
        <f t="shared" ref="AE17:AE21" si="5">IF(AB17="","",AB17+6)</f>
        <v/>
      </c>
    </row>
    <row r="18" spans="1:31" s="97" customFormat="1" ht="15" hidden="1" customHeight="1">
      <c r="A18" s="155" t="str">
        <f t="shared" si="0"/>
        <v/>
      </c>
      <c r="B18" s="155"/>
      <c r="C18" s="155"/>
      <c r="D18" s="155" t="str">
        <f t="shared" si="1"/>
        <v/>
      </c>
      <c r="E18" s="155"/>
      <c r="F18" s="6">
        <f>IF('1) 日本 - 中国'!A18="", "", '1) 日本 - 中国'!A18)</f>
        <v>30</v>
      </c>
      <c r="G18" s="157" t="str">
        <f>IF('1) 日本 - 中国'!B18="", "", '1) 日本 - 中国'!B18)</f>
        <v/>
      </c>
      <c r="H18" s="183" t="str">
        <f>IF('1) 日本 - 中国'!C18="", "", '1) 日本 - 中国'!C18)</f>
        <v/>
      </c>
      <c r="I18" s="95" t="s">
        <v>115</v>
      </c>
      <c r="J18" s="184" t="str">
        <f>IF('1) 日本 - 中国'!E18="", "", '1) 日本 - 中国'!E18)</f>
        <v/>
      </c>
      <c r="K18" s="159" t="s">
        <v>91</v>
      </c>
      <c r="L18" s="155"/>
      <c r="M18" s="155" t="str">
        <f>IF('1) 日本 - 中国'!H18="", "", '1) 日本 - 中国'!H18)</f>
        <v/>
      </c>
      <c r="N18" s="155"/>
      <c r="O18" s="155"/>
      <c r="P18" s="155"/>
      <c r="Q18" s="155" t="str">
        <f>IF('1) 日本 - 中国'!L18="", "", '1) 日本 - 中国'!L18)</f>
        <v/>
      </c>
      <c r="R18" s="155" t="str">
        <f>IF('1) 日本 - 中国'!M18="", "", '1) 日本 - 中国'!M18)</f>
        <v/>
      </c>
      <c r="S18" s="155" t="str">
        <f>IF('1) 日本 - 中国'!N18="", "", '1) 日本 - 中国'!N18)</f>
        <v/>
      </c>
      <c r="T18" s="155" t="str">
        <f>IF('1) 日本 - 中国'!O18="", "", '1) 日本 - 中国'!O18)</f>
        <v/>
      </c>
      <c r="U18" s="155" t="str">
        <f>IF('1) 日本 - 中国'!P18="", "", '1) 日本 - 中国'!P18)</f>
        <v/>
      </c>
      <c r="V18" s="155"/>
      <c r="W18" s="155"/>
      <c r="X18" s="155"/>
      <c r="Y18" s="155"/>
      <c r="Z18" s="171" t="str">
        <f>IF('1) 日本 - 中国'!U18="", "", '1) 日本 - 中国'!U18)</f>
        <v/>
      </c>
      <c r="AA18" s="155"/>
      <c r="AB18" s="155" t="str">
        <f t="shared" si="4"/>
        <v/>
      </c>
      <c r="AC18" s="155"/>
      <c r="AD18" s="155"/>
      <c r="AE18" s="155" t="str">
        <f t="shared" si="5"/>
        <v/>
      </c>
    </row>
    <row r="19" spans="1:31" s="97" customFormat="1" ht="15" hidden="1" customHeight="1">
      <c r="A19" s="155" t="str">
        <f t="shared" si="0"/>
        <v/>
      </c>
      <c r="B19" s="155"/>
      <c r="C19" s="155"/>
      <c r="D19" s="155" t="str">
        <f t="shared" si="1"/>
        <v/>
      </c>
      <c r="E19" s="155"/>
      <c r="F19" s="6">
        <f>IF('1) 日本 - 中国'!A19="", "", '1) 日本 - 中国'!A19)</f>
        <v>31</v>
      </c>
      <c r="G19" s="157" t="str">
        <f>IF('1) 日本 - 中国'!B19="", "", '1) 日本 - 中国'!B19)</f>
        <v/>
      </c>
      <c r="H19" s="183" t="str">
        <f>IF('1) 日本 - 中国'!C19="", "", '1) 日本 - 中国'!C19)</f>
        <v/>
      </c>
      <c r="I19" s="95" t="s">
        <v>115</v>
      </c>
      <c r="J19" s="184" t="str">
        <f>IF('1) 日本 - 中国'!E19="", "", '1) 日本 - 中国'!E19)</f>
        <v/>
      </c>
      <c r="K19" s="159" t="s">
        <v>91</v>
      </c>
      <c r="L19" s="155"/>
      <c r="M19" s="155" t="str">
        <f>IF('1) 日本 - 中国'!H19="", "", '1) 日本 - 中国'!H19)</f>
        <v/>
      </c>
      <c r="N19" s="155"/>
      <c r="O19" s="155"/>
      <c r="P19" s="155"/>
      <c r="Q19" s="155" t="str">
        <f>IF('1) 日本 - 中国'!L19="", "", '1) 日本 - 中国'!L19)</f>
        <v/>
      </c>
      <c r="R19" s="155" t="str">
        <f>IF('1) 日本 - 中国'!M19="", "", '1) 日本 - 中国'!M19)</f>
        <v/>
      </c>
      <c r="S19" s="155" t="str">
        <f>IF('1) 日本 - 中国'!N19="", "", '1) 日本 - 中国'!N19)</f>
        <v/>
      </c>
      <c r="T19" s="155" t="str">
        <f>IF('1) 日本 - 中国'!O19="", "", '1) 日本 - 中国'!O19)</f>
        <v/>
      </c>
      <c r="U19" s="155" t="str">
        <f>IF('1) 日本 - 中国'!P19="", "", '1) 日本 - 中国'!P19)</f>
        <v/>
      </c>
      <c r="V19" s="155"/>
      <c r="W19" s="155"/>
      <c r="X19" s="155"/>
      <c r="Y19" s="155"/>
      <c r="Z19" s="171" t="str">
        <f>IF('1) 日本 - 中国'!U19="", "", '1) 日本 - 中国'!U19)</f>
        <v/>
      </c>
      <c r="AA19" s="155"/>
      <c r="AB19" s="155" t="str">
        <f t="shared" si="4"/>
        <v/>
      </c>
      <c r="AC19" s="155"/>
      <c r="AD19" s="155"/>
      <c r="AE19" s="155" t="str">
        <f t="shared" si="5"/>
        <v/>
      </c>
    </row>
    <row r="20" spans="1:31" s="97" customFormat="1" ht="15" hidden="1" customHeight="1">
      <c r="A20" s="155" t="str">
        <f t="shared" ref="A20" si="6">IF(D20="","",D20-6)</f>
        <v/>
      </c>
      <c r="B20" s="155"/>
      <c r="C20" s="155"/>
      <c r="D20" s="155" t="str">
        <f t="shared" si="1"/>
        <v/>
      </c>
      <c r="E20" s="155"/>
      <c r="F20" s="6">
        <f>IF('1) 日本 - 中国'!A20="", "", '1) 日本 - 中国'!A20)</f>
        <v>32</v>
      </c>
      <c r="G20" s="157" t="str">
        <f>IF('1) 日本 - 中国'!B20="", "", '1) 日本 - 中国'!B20)</f>
        <v/>
      </c>
      <c r="H20" s="183" t="str">
        <f>IF('1) 日本 - 中国'!C20="", "", '1) 日本 - 中国'!C20)</f>
        <v/>
      </c>
      <c r="I20" s="95" t="s">
        <v>115</v>
      </c>
      <c r="J20" s="184" t="str">
        <f>IF('1) 日本 - 中国'!E20="", "", '1) 日本 - 中国'!E20)</f>
        <v/>
      </c>
      <c r="K20" s="159" t="s">
        <v>91</v>
      </c>
      <c r="L20" s="155"/>
      <c r="M20" s="155" t="str">
        <f>IF('1) 日本 - 中国'!H20="", "", '1) 日本 - 中国'!H20)</f>
        <v/>
      </c>
      <c r="N20" s="155"/>
      <c r="O20" s="155"/>
      <c r="P20" s="155"/>
      <c r="Q20" s="155" t="str">
        <f>IF('1) 日本 - 中国'!L20="", "", '1) 日本 - 中国'!L20)</f>
        <v/>
      </c>
      <c r="R20" s="155" t="str">
        <f>IF('1) 日本 - 中国'!M20="", "", '1) 日本 - 中国'!M20)</f>
        <v/>
      </c>
      <c r="S20" s="155" t="str">
        <f>IF('1) 日本 - 中国'!N20="", "", '1) 日本 - 中国'!N20)</f>
        <v/>
      </c>
      <c r="T20" s="155" t="str">
        <f>IF('1) 日本 - 中国'!O20="", "", '1) 日本 - 中国'!O20)</f>
        <v/>
      </c>
      <c r="U20" s="155" t="str">
        <f>IF('1) 日本 - 中国'!P20="", "", '1) 日本 - 中国'!P20)</f>
        <v/>
      </c>
      <c r="V20" s="155"/>
      <c r="W20" s="155"/>
      <c r="X20" s="155"/>
      <c r="Y20" s="155"/>
      <c r="Z20" s="171" t="str">
        <f>IF('1) 日本 - 中国'!U20="", "", '1) 日本 - 中国'!U20)</f>
        <v/>
      </c>
      <c r="AA20" s="155"/>
      <c r="AB20" s="155" t="str">
        <f t="shared" si="4"/>
        <v/>
      </c>
      <c r="AC20" s="155"/>
      <c r="AD20" s="155"/>
      <c r="AE20" s="155" t="str">
        <f t="shared" si="5"/>
        <v/>
      </c>
    </row>
    <row r="21" spans="1:31" s="97" customFormat="1" ht="15" hidden="1" customHeight="1">
      <c r="A21" s="167" t="str">
        <f>IF(D21="","",D21-6)</f>
        <v/>
      </c>
      <c r="B21" s="167"/>
      <c r="C21" s="167"/>
      <c r="D21" s="167" t="str">
        <f t="shared" si="1"/>
        <v/>
      </c>
      <c r="E21" s="167"/>
      <c r="F21" s="161">
        <f>IF('1) 日本 - 中国'!A21="", "", '1) 日本 - 中国'!A21)</f>
        <v>33</v>
      </c>
      <c r="G21" s="162" t="str">
        <f>IF('1) 日本 - 中国'!B21="", "", '1) 日本 - 中国'!B21)</f>
        <v/>
      </c>
      <c r="H21" s="185" t="str">
        <f>IF('1) 日本 - 中国'!C21="", "", '1) 日本 - 中国'!C21)</f>
        <v/>
      </c>
      <c r="I21" s="164" t="s">
        <v>115</v>
      </c>
      <c r="J21" s="188" t="str">
        <f>IF('1) 日本 - 中国'!E21="", "", '1) 日本 - 中国'!E21)</f>
        <v/>
      </c>
      <c r="K21" s="166" t="s">
        <v>91</v>
      </c>
      <c r="L21" s="167"/>
      <c r="M21" s="167" t="str">
        <f>IF('1) 日本 - 中国'!H21="", "", '1) 日本 - 中国'!H21)</f>
        <v/>
      </c>
      <c r="N21" s="167"/>
      <c r="O21" s="167"/>
      <c r="P21" s="167"/>
      <c r="Q21" s="167" t="str">
        <f>IF('1) 日本 - 中国'!L21="", "", '1) 日本 - 中国'!L21)</f>
        <v/>
      </c>
      <c r="R21" s="167" t="str">
        <f>IF('1) 日本 - 中国'!M21="", "", '1) 日本 - 中国'!M21)</f>
        <v/>
      </c>
      <c r="S21" s="167" t="str">
        <f>IF('1) 日本 - 中国'!N21="", "", '1) 日本 - 中国'!N21)</f>
        <v/>
      </c>
      <c r="T21" s="167" t="str">
        <f>IF('1) 日本 - 中国'!O21="", "", '1) 日本 - 中国'!O21)</f>
        <v/>
      </c>
      <c r="U21" s="167" t="str">
        <f>IF('1) 日本 - 中国'!P21="", "", '1) 日本 - 中国'!P21)</f>
        <v/>
      </c>
      <c r="V21" s="167"/>
      <c r="W21" s="167"/>
      <c r="X21" s="167"/>
      <c r="Y21" s="167"/>
      <c r="Z21" s="172" t="str">
        <f>IF('1) 日本 - 中国'!U21="", "", '1) 日本 - 中国'!U21)</f>
        <v/>
      </c>
      <c r="AA21" s="167"/>
      <c r="AB21" s="167" t="str">
        <f t="shared" si="4"/>
        <v/>
      </c>
      <c r="AC21" s="167"/>
      <c r="AD21" s="167"/>
      <c r="AE21" s="167" t="str">
        <f t="shared" si="5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97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28" t="str">
        <f>A7</f>
        <v>日本 - 上海 - ホーチミン</v>
      </c>
      <c r="F24" s="128" t="s">
        <v>127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ホーチミン</v>
      </c>
      <c r="B25" s="39"/>
      <c r="C25" s="39"/>
      <c r="D25" s="39" t="str">
        <f>D8</f>
        <v>上海</v>
      </c>
      <c r="E25" s="39"/>
      <c r="F25" s="316" t="s">
        <v>6</v>
      </c>
      <c r="G25" s="296" t="s">
        <v>7</v>
      </c>
      <c r="H25" s="296" t="s">
        <v>8</v>
      </c>
      <c r="I25" s="305"/>
      <c r="J25" s="305"/>
      <c r="K25" s="306"/>
      <c r="L25" s="39"/>
      <c r="M25" s="39" t="str">
        <f>'1) 日本 - 中国'!H25</f>
        <v>上海</v>
      </c>
      <c r="N25" s="48"/>
      <c r="O25" s="39"/>
      <c r="P25" s="39"/>
      <c r="Q25" s="39" t="str">
        <f>'1) 日本 - 中国'!L25</f>
        <v>福山</v>
      </c>
      <c r="R25" s="49" t="str">
        <f>'1) 日本 - 中国'!M25</f>
        <v>水島</v>
      </c>
      <c r="S25" s="39" t="str">
        <f>'1) 日本 - 中国'!N25</f>
        <v>高松</v>
      </c>
      <c r="T25" s="49" t="str">
        <f>'1) 日本 - 中国'!O25</f>
        <v>広島（出島）</v>
      </c>
      <c r="U25" s="39" t="str">
        <f>'1) 日本 - 中国'!P25</f>
        <v>岩国</v>
      </c>
      <c r="V25" s="35"/>
      <c r="W25" s="35"/>
      <c r="X25" s="35"/>
      <c r="Y25" s="35"/>
      <c r="Z25" s="35" t="str">
        <f>'1) 日本 - 中国'!U25</f>
        <v>上海</v>
      </c>
      <c r="AA25" s="35"/>
      <c r="AB25" s="39" t="str">
        <f>AB8</f>
        <v>上海</v>
      </c>
      <c r="AC25" s="39"/>
      <c r="AD25" s="39"/>
      <c r="AE25" s="39" t="str">
        <f>AE8</f>
        <v>ホーチミン</v>
      </c>
    </row>
    <row r="26" spans="1:31" ht="15" customHeight="1">
      <c r="A26" s="50" t="str">
        <f>A9</f>
        <v>土/SAT</v>
      </c>
      <c r="B26" s="50"/>
      <c r="C26" s="50"/>
      <c r="D26" s="50" t="str">
        <f>D9</f>
        <v>翌週金/FRI</v>
      </c>
      <c r="E26" s="50"/>
      <c r="F26" s="316"/>
      <c r="G26" s="297"/>
      <c r="H26" s="297" t="s">
        <v>111</v>
      </c>
      <c r="I26" s="339"/>
      <c r="J26" s="309" t="s">
        <v>112</v>
      </c>
      <c r="K26" s="308"/>
      <c r="L26" s="50"/>
      <c r="M26" s="40" t="str">
        <f>'1) 日本 - 中国'!H26</f>
        <v>土/SAT</v>
      </c>
      <c r="N26" s="51"/>
      <c r="O26" s="40"/>
      <c r="P26" s="40"/>
      <c r="Q26" s="40" t="str">
        <f>'1) 日本 - 中国'!L26</f>
        <v>翌週火/TUE</v>
      </c>
      <c r="R26" s="51" t="str">
        <f>'1) 日本 - 中国'!M26</f>
        <v>火/TUE</v>
      </c>
      <c r="S26" s="40" t="str">
        <f>'1) 日本 - 中国'!N26</f>
        <v>火/TUE</v>
      </c>
      <c r="T26" s="51" t="str">
        <f>'1) 日本 - 中国'!O26</f>
        <v>水/WED</v>
      </c>
      <c r="U26" s="40" t="str">
        <f>'1) 日本 - 中国'!P26</f>
        <v>水/WED</v>
      </c>
      <c r="V26" s="36"/>
      <c r="W26" s="36"/>
      <c r="X26" s="36"/>
      <c r="Y26" s="36"/>
      <c r="Z26" s="36" t="str">
        <f>'1) 日本 - 中国'!U26</f>
        <v>土/SAT</v>
      </c>
      <c r="AA26" s="36"/>
      <c r="AB26" s="50" t="str">
        <f>AB9</f>
        <v>土/SAT</v>
      </c>
      <c r="AC26" s="50"/>
      <c r="AD26" s="50"/>
      <c r="AE26" s="40" t="str">
        <f>AE9</f>
        <v>翌週金/FRI</v>
      </c>
    </row>
    <row r="27" spans="1:31" s="31" customFormat="1" ht="15" customHeight="1">
      <c r="A27" s="196">
        <f t="shared" ref="A27:A38" si="7">IF(D27="","",D27-6)</f>
        <v>45787</v>
      </c>
      <c r="B27" s="214"/>
      <c r="C27" s="214"/>
      <c r="D27" s="196">
        <f t="shared" ref="D27:D38" si="8">IF(M27="","",M27-8)</f>
        <v>45793</v>
      </c>
      <c r="E27" s="214"/>
      <c r="F27" s="209">
        <f>IF('1) 日本 - 中国'!A27="", "", '1) 日本 - 中国'!A27)</f>
        <v>22</v>
      </c>
      <c r="G27" s="191" t="str">
        <f>IF('1) 日本 - 中国'!B27="", "", '1) 日本 - 中国'!B27)</f>
        <v>ATLANTIC BRIDGE</v>
      </c>
      <c r="H27" s="238">
        <f>IF('1) 日本 - 中国'!C27="", "", '1) 日本 - 中国'!C27)</f>
        <v>2521</v>
      </c>
      <c r="I27" s="223" t="s">
        <v>82</v>
      </c>
      <c r="J27" s="239">
        <f>IF('1) 日本 - 中国'!E27="", "", '1) 日本 - 中国'!E27)</f>
        <v>2521</v>
      </c>
      <c r="K27" s="202" t="s">
        <v>91</v>
      </c>
      <c r="L27" s="214"/>
      <c r="M27" s="196">
        <f>IF('1) 日本 - 中国'!H27="", "", '1) 日本 - 中国'!H27)</f>
        <v>45801</v>
      </c>
      <c r="N27" s="229"/>
      <c r="O27" s="196"/>
      <c r="P27" s="196"/>
      <c r="Q27" s="196">
        <f>IF('1) 日本 - 中国'!L27="", "", '1) 日本 - 中国'!L27)</f>
        <v>45804</v>
      </c>
      <c r="R27" s="229">
        <f>IF('1) 日本 - 中国'!M27="", "", '1) 日本 - 中国'!M27)</f>
        <v>45804</v>
      </c>
      <c r="S27" s="196">
        <f>IF('1) 日本 - 中国'!N27="", "", '1) 日本 - 中国'!N27)</f>
        <v>45804</v>
      </c>
      <c r="T27" s="229">
        <f>IF('1) 日本 - 中国'!O27="", "", '1) 日本 - 中国'!O27)</f>
        <v>45805</v>
      </c>
      <c r="U27" s="196">
        <f>IF('1) 日本 - 中国'!P27="", "", '1) 日本 - 中国'!P27)</f>
        <v>45805</v>
      </c>
      <c r="V27" s="196"/>
      <c r="W27" s="196"/>
      <c r="X27" s="230"/>
      <c r="Y27" s="230"/>
      <c r="Z27" s="196">
        <f>IF('1) 日本 - 中国'!U27="", "", '1) 日本 - 中国'!U27)</f>
        <v>45808</v>
      </c>
      <c r="AA27" s="230"/>
      <c r="AB27" s="196">
        <f t="shared" ref="AB27:AB38" si="9">IF(Z27="","",Z27+7)</f>
        <v>45815</v>
      </c>
      <c r="AC27" s="214"/>
      <c r="AD27" s="214"/>
      <c r="AE27" s="196">
        <f t="shared" ref="AE27:AE38" si="10">IF(AB27="","",AB27+6)</f>
        <v>45821</v>
      </c>
    </row>
    <row r="28" spans="1:31" s="31" customFormat="1" ht="15" customHeight="1">
      <c r="A28" s="155">
        <f t="shared" si="7"/>
        <v>45794</v>
      </c>
      <c r="B28" s="173"/>
      <c r="C28" s="173"/>
      <c r="D28" s="155">
        <f t="shared" si="8"/>
        <v>45800</v>
      </c>
      <c r="E28" s="173"/>
      <c r="F28" s="156">
        <f>IF('1) 日本 - 中国'!A28="", "", '1) 日本 - 中国'!A28)</f>
        <v>23</v>
      </c>
      <c r="G28" s="157" t="str">
        <f>IF('1) 日本 - 中国'!B28="", "", '1) 日本 - 中国'!B28)</f>
        <v>ATLANTIC BRIDGE</v>
      </c>
      <c r="H28" s="183">
        <f>IF('1) 日本 - 中国'!C28="", "", '1) 日本 - 中国'!C28)</f>
        <v>2522</v>
      </c>
      <c r="I28" s="95" t="s">
        <v>82</v>
      </c>
      <c r="J28" s="184">
        <f>IF('1) 日本 - 中国'!E28="", "", '1) 日本 - 中国'!E28)</f>
        <v>2522</v>
      </c>
      <c r="K28" s="159" t="s">
        <v>91</v>
      </c>
      <c r="L28" s="155"/>
      <c r="M28" s="155">
        <f>IF('1) 日本 - 中国'!H28="", "", '1) 日本 - 中国'!H28)</f>
        <v>45808</v>
      </c>
      <c r="N28" s="173"/>
      <c r="O28" s="155"/>
      <c r="P28" s="155"/>
      <c r="Q28" s="155">
        <f>IF('1) 日本 - 中国'!L28="", "", '1) 日本 - 中国'!L28)</f>
        <v>45811</v>
      </c>
      <c r="R28" s="7">
        <f>IF('1) 日本 - 中国'!M28="", "", '1) 日本 - 中国'!M28)</f>
        <v>45811</v>
      </c>
      <c r="S28" s="155">
        <f>IF('1) 日本 - 中国'!N28="", "", '1) 日本 - 中国'!N28)</f>
        <v>45811</v>
      </c>
      <c r="T28" s="174">
        <f>IF('1) 日本 - 中国'!O28="", "", '1) 日本 - 中国'!O28)</f>
        <v>45812</v>
      </c>
      <c r="U28" s="155">
        <f>IF('1) 日本 - 中国'!P28="", "", '1) 日本 - 中国'!P28)</f>
        <v>45812</v>
      </c>
      <c r="V28" s="155"/>
      <c r="W28" s="155"/>
      <c r="X28" s="174"/>
      <c r="Y28" s="174"/>
      <c r="Z28" s="155">
        <f>IF('1) 日本 - 中国'!U28="", "", '1) 日本 - 中国'!U28)</f>
        <v>45815</v>
      </c>
      <c r="AA28" s="174"/>
      <c r="AB28" s="155">
        <f t="shared" si="9"/>
        <v>45822</v>
      </c>
      <c r="AC28" s="173"/>
      <c r="AD28" s="173"/>
      <c r="AE28" s="155">
        <f t="shared" si="10"/>
        <v>45828</v>
      </c>
    </row>
    <row r="29" spans="1:31" s="31" customFormat="1" ht="15" customHeight="1">
      <c r="A29" s="207">
        <f t="shared" si="7"/>
        <v>45801</v>
      </c>
      <c r="B29" s="231"/>
      <c r="C29" s="231"/>
      <c r="D29" s="207">
        <f t="shared" si="8"/>
        <v>45807</v>
      </c>
      <c r="E29" s="231"/>
      <c r="F29" s="208">
        <f>IF('1) 日本 - 中国'!A29="", "", '1) 日本 - 中国'!A29)</f>
        <v>24</v>
      </c>
      <c r="G29" s="198" t="str">
        <f>IF('1) 日本 - 中国'!B29="", "", '1) 日本 - 中国'!B29)</f>
        <v>ATLANTIC BRIDGE</v>
      </c>
      <c r="H29" s="236">
        <f>IF('1) 日本 - 中国'!C29="", "", '1) 日本 - 中国'!C29)</f>
        <v>2523</v>
      </c>
      <c r="I29" s="223" t="s">
        <v>82</v>
      </c>
      <c r="J29" s="237">
        <f>IF('1) 日本 - 中国'!E29="", "", '1) 日本 - 中国'!E29)</f>
        <v>2523</v>
      </c>
      <c r="K29" s="202" t="s">
        <v>91</v>
      </c>
      <c r="L29" s="231"/>
      <c r="M29" s="207">
        <f>IF('1) 日本 - 中国'!H29="", "", '1) 日本 - 中国'!H29)</f>
        <v>45815</v>
      </c>
      <c r="N29" s="232"/>
      <c r="O29" s="207"/>
      <c r="P29" s="207"/>
      <c r="Q29" s="207">
        <f>IF('1) 日本 - 中国'!L29="", "", '1) 日本 - 中国'!L29)</f>
        <v>45818</v>
      </c>
      <c r="R29" s="232">
        <f>IF('1) 日本 - 中国'!M29="", "", '1) 日本 - 中国'!M29)</f>
        <v>45818</v>
      </c>
      <c r="S29" s="207">
        <f>IF('1) 日本 - 中国'!N29="", "", '1) 日本 - 中国'!N29)</f>
        <v>45818</v>
      </c>
      <c r="T29" s="232">
        <f>IF('1) 日本 - 中国'!O29="", "", '1) 日本 - 中国'!O29)</f>
        <v>45819</v>
      </c>
      <c r="U29" s="207">
        <f>IF('1) 日本 - 中国'!P29="", "", '1) 日本 - 中国'!P29)</f>
        <v>45819</v>
      </c>
      <c r="V29" s="207"/>
      <c r="W29" s="207"/>
      <c r="X29" s="207"/>
      <c r="Y29" s="207"/>
      <c r="Z29" s="207">
        <f>IF('1) 日本 - 中国'!U29="", "", '1) 日本 - 中国'!U29)</f>
        <v>45822</v>
      </c>
      <c r="AA29" s="207"/>
      <c r="AB29" s="207">
        <f t="shared" si="9"/>
        <v>45829</v>
      </c>
      <c r="AC29" s="231"/>
      <c r="AD29" s="231"/>
      <c r="AE29" s="207">
        <f t="shared" si="10"/>
        <v>45835</v>
      </c>
    </row>
    <row r="30" spans="1:31" s="31" customFormat="1" ht="15" customHeight="1">
      <c r="A30" s="155">
        <f t="shared" si="7"/>
        <v>45808</v>
      </c>
      <c r="B30" s="155"/>
      <c r="C30" s="155"/>
      <c r="D30" s="155">
        <f t="shared" si="8"/>
        <v>45814</v>
      </c>
      <c r="E30" s="155"/>
      <c r="F30" s="156">
        <f>IF('1) 日本 - 中国'!A30="", "", '1) 日本 - 中国'!A30)</f>
        <v>25</v>
      </c>
      <c r="G30" s="157" t="str">
        <f>IF('1) 日本 - 中国'!B30="", "", '1) 日本 - 中国'!B30)</f>
        <v>ATLANTIC BRIDGE</v>
      </c>
      <c r="H30" s="183">
        <f>IF('1) 日本 - 中国'!C30="", "", '1) 日本 - 中国'!C30)</f>
        <v>2524</v>
      </c>
      <c r="I30" s="95" t="s">
        <v>82</v>
      </c>
      <c r="J30" s="184">
        <f>IF('1) 日本 - 中国'!E30="", "", '1) 日本 - 中国'!E30)</f>
        <v>2524</v>
      </c>
      <c r="K30" s="159" t="s">
        <v>91</v>
      </c>
      <c r="L30" s="155"/>
      <c r="M30" s="155">
        <f>IF('1) 日本 - 中国'!H30="", "", '1) 日本 - 中国'!H30)</f>
        <v>45822</v>
      </c>
      <c r="N30" s="173"/>
      <c r="O30" s="155"/>
      <c r="P30" s="155"/>
      <c r="Q30" s="155">
        <f>IF('1) 日本 - 中国'!L30="", "", '1) 日本 - 中国'!L30)</f>
        <v>45825</v>
      </c>
      <c r="R30" s="7">
        <f>IF('1) 日本 - 中国'!M30="", "", '1) 日本 - 中国'!M30)</f>
        <v>45825</v>
      </c>
      <c r="S30" s="155">
        <f>IF('1) 日本 - 中国'!N30="", "", '1) 日本 - 中国'!N30)</f>
        <v>45825</v>
      </c>
      <c r="T30" s="7">
        <f>IF('1) 日本 - 中国'!O30="", "", '1) 日本 - 中国'!O30)</f>
        <v>45826</v>
      </c>
      <c r="U30" s="155">
        <f>IF('1) 日本 - 中国'!P30="", "", '1) 日本 - 中国'!P30)</f>
        <v>45826</v>
      </c>
      <c r="V30" s="155"/>
      <c r="W30" s="155"/>
      <c r="X30" s="155"/>
      <c r="Y30" s="155"/>
      <c r="Z30" s="155">
        <f>IF('1) 日本 - 中国'!U30="", "", '1) 日本 - 中国'!U30)</f>
        <v>45829</v>
      </c>
      <c r="AA30" s="155"/>
      <c r="AB30" s="155">
        <f t="shared" si="9"/>
        <v>45836</v>
      </c>
      <c r="AC30" s="155"/>
      <c r="AD30" s="155"/>
      <c r="AE30" s="155">
        <f t="shared" si="10"/>
        <v>45842</v>
      </c>
    </row>
    <row r="31" spans="1:31" s="31" customFormat="1" ht="15" customHeight="1">
      <c r="A31" s="231">
        <f t="shared" si="7"/>
        <v>45815</v>
      </c>
      <c r="B31" s="231"/>
      <c r="C31" s="231"/>
      <c r="D31" s="231">
        <f t="shared" si="8"/>
        <v>45821</v>
      </c>
      <c r="E31" s="231"/>
      <c r="F31" s="53">
        <f>IF('1) 日本 - 中国'!A31="", "", '1) 日本 - 中国'!A31)</f>
        <v>26</v>
      </c>
      <c r="G31" s="198" t="str">
        <f>IF('1) 日本 - 中国'!B31="", "", '1) 日本 - 中国'!B31)</f>
        <v>ATLANTIC BRIDGE</v>
      </c>
      <c r="H31" s="236">
        <f>IF('1) 日本 - 中国'!C31="", "", '1) 日本 - 中国'!C31)</f>
        <v>2525</v>
      </c>
      <c r="I31" s="223" t="s">
        <v>82</v>
      </c>
      <c r="J31" s="237">
        <f>IF('1) 日本 - 中国'!E31="", "", '1) 日本 - 中国'!E31)</f>
        <v>2525</v>
      </c>
      <c r="K31" s="202" t="s">
        <v>91</v>
      </c>
      <c r="L31" s="231"/>
      <c r="M31" s="207">
        <f>IF('1) 日本 - 中国'!H31="", "", '1) 日本 - 中国'!H31)</f>
        <v>45829</v>
      </c>
      <c r="N31" s="233"/>
      <c r="O31" s="234"/>
      <c r="P31" s="234"/>
      <c r="Q31" s="207">
        <f>IF('1) 日本 - 中国'!L31="", "", '1) 日本 - 中国'!L31)</f>
        <v>45832</v>
      </c>
      <c r="R31" s="232">
        <f>IF('1) 日本 - 中国'!M31="", "", '1) 日本 - 中国'!M31)</f>
        <v>45832</v>
      </c>
      <c r="S31" s="207">
        <f>IF('1) 日本 - 中国'!N31="", "", '1) 日本 - 中国'!N31)</f>
        <v>45832</v>
      </c>
      <c r="T31" s="232">
        <f>IF('1) 日本 - 中国'!O31="", "", '1) 日本 - 中国'!O31)</f>
        <v>45833</v>
      </c>
      <c r="U31" s="207">
        <f>IF('1) 日本 - 中国'!P31="", "", '1) 日本 - 中国'!P31)</f>
        <v>45833</v>
      </c>
      <c r="V31" s="207"/>
      <c r="W31" s="207"/>
      <c r="X31" s="235"/>
      <c r="Y31" s="235"/>
      <c r="Z31" s="235">
        <f>IF('1) 日本 - 中国'!U31="", "", '1) 日本 - 中国'!U31)</f>
        <v>45836</v>
      </c>
      <c r="AA31" s="235"/>
      <c r="AB31" s="231">
        <f t="shared" si="9"/>
        <v>45843</v>
      </c>
      <c r="AC31" s="231"/>
      <c r="AD31" s="231"/>
      <c r="AE31" s="207">
        <f t="shared" si="10"/>
        <v>45849</v>
      </c>
    </row>
    <row r="32" spans="1:31" s="31" customFormat="1" ht="15" customHeight="1">
      <c r="A32" s="173">
        <f t="shared" si="7"/>
        <v>45822</v>
      </c>
      <c r="B32" s="173"/>
      <c r="C32" s="173"/>
      <c r="D32" s="173">
        <f t="shared" si="8"/>
        <v>45828</v>
      </c>
      <c r="E32" s="173"/>
      <c r="F32" s="6">
        <f>IF('1) 日本 - 中国'!A32="", "", '1) 日本 - 中国'!A32)</f>
        <v>27</v>
      </c>
      <c r="G32" s="157" t="str">
        <f>IF('1) 日本 - 中国'!B32="", "", '1) 日本 - 中国'!B32)</f>
        <v>ATLANTIC BRIDGE</v>
      </c>
      <c r="H32" s="183">
        <f>IF('1) 日本 - 中国'!C32="", "", '1) 日本 - 中国'!C32)</f>
        <v>2526</v>
      </c>
      <c r="I32" s="95" t="s">
        <v>82</v>
      </c>
      <c r="J32" s="184">
        <f>IF('1) 日本 - 中国'!E32="", "", '1) 日本 - 中国'!E32)</f>
        <v>2526</v>
      </c>
      <c r="K32" s="159" t="s">
        <v>91</v>
      </c>
      <c r="L32" s="173"/>
      <c r="M32" s="155">
        <f>IF('1) 日本 - 中国'!H32="", "", '1) 日本 - 中国'!H32)</f>
        <v>45836</v>
      </c>
      <c r="N32" s="8"/>
      <c r="O32" s="175"/>
      <c r="P32" s="175"/>
      <c r="Q32" s="155">
        <f>IF('1) 日本 - 中国'!L32="", "", '1) 日本 - 中国'!L32)</f>
        <v>45839</v>
      </c>
      <c r="R32" s="7">
        <f>IF('1) 日本 - 中国'!M32="", "", '1) 日本 - 中国'!M32)</f>
        <v>45839</v>
      </c>
      <c r="S32" s="155">
        <f>IF('1) 日本 - 中国'!N32="", "", '1) 日本 - 中国'!N32)</f>
        <v>45839</v>
      </c>
      <c r="T32" s="7">
        <f>IF('1) 日本 - 中国'!O32="", "", '1) 日本 - 中国'!O32)</f>
        <v>45840</v>
      </c>
      <c r="U32" s="155">
        <f>IF('1) 日本 - 中国'!P32="", "", '1) 日本 - 中国'!P32)</f>
        <v>45840</v>
      </c>
      <c r="V32" s="155"/>
      <c r="W32" s="155"/>
      <c r="X32" s="174"/>
      <c r="Y32" s="174"/>
      <c r="Z32" s="174">
        <f>IF('1) 日本 - 中国'!U32="", "", '1) 日本 - 中国'!U32)</f>
        <v>45843</v>
      </c>
      <c r="AA32" s="174"/>
      <c r="AB32" s="173">
        <f t="shared" si="9"/>
        <v>45850</v>
      </c>
      <c r="AC32" s="173"/>
      <c r="AD32" s="173"/>
      <c r="AE32" s="155">
        <f t="shared" si="10"/>
        <v>45856</v>
      </c>
    </row>
    <row r="33" spans="1:31" s="97" customFormat="1" ht="15" customHeight="1">
      <c r="A33" s="277">
        <f t="shared" si="7"/>
        <v>45829</v>
      </c>
      <c r="B33" s="277"/>
      <c r="C33" s="277"/>
      <c r="D33" s="277">
        <f t="shared" si="8"/>
        <v>45835</v>
      </c>
      <c r="E33" s="277"/>
      <c r="F33" s="258">
        <f>IF('1) 日本 - 中国'!A33="", "", '1) 日本 - 中国'!A33)</f>
        <v>28</v>
      </c>
      <c r="G33" s="240" t="str">
        <f>IF('1) 日本 - 中国'!B33="", "", '1) 日本 - 中国'!B33)</f>
        <v>ATLANTIC BRIDGE</v>
      </c>
      <c r="H33" s="282">
        <f>IF('1) 日本 - 中国'!C33="", "", '1) 日本 - 中国'!C33)</f>
        <v>2527</v>
      </c>
      <c r="I33" s="275" t="s">
        <v>82</v>
      </c>
      <c r="J33" s="283">
        <f>IF('1) 日本 - 中国'!E33="", "", '1) 日本 - 中国'!E33)</f>
        <v>2527</v>
      </c>
      <c r="K33" s="244" t="s">
        <v>91</v>
      </c>
      <c r="L33" s="277"/>
      <c r="M33" s="245">
        <f>IF('1) 日本 - 中国'!H33="", "", '1) 日本 - 中国'!H33)</f>
        <v>45843</v>
      </c>
      <c r="N33" s="278"/>
      <c r="O33" s="279"/>
      <c r="P33" s="279"/>
      <c r="Q33" s="245">
        <f>IF('1) 日本 - 中国'!L33="", "", '1) 日本 - 中国'!L33)</f>
        <v>45846</v>
      </c>
      <c r="R33" s="280">
        <f>IF('1) 日本 - 中国'!M33="", "", '1) 日本 - 中国'!M33)</f>
        <v>45846</v>
      </c>
      <c r="S33" s="245">
        <f>IF('1) 日本 - 中国'!N33="", "", '1) 日本 - 中国'!N33)</f>
        <v>45846</v>
      </c>
      <c r="T33" s="280">
        <f>IF('1) 日本 - 中国'!O33="", "", '1) 日本 - 中国'!O33)</f>
        <v>45847</v>
      </c>
      <c r="U33" s="245">
        <f>IF('1) 日本 - 中国'!P33="", "", '1) 日本 - 中国'!P33)</f>
        <v>45847</v>
      </c>
      <c r="V33" s="245"/>
      <c r="W33" s="245"/>
      <c r="X33" s="281"/>
      <c r="Y33" s="281"/>
      <c r="Z33" s="281">
        <f>IF('1) 日本 - 中国'!U33="", "", '1) 日本 - 中国'!U33)</f>
        <v>45850</v>
      </c>
      <c r="AA33" s="281"/>
      <c r="AB33" s="277">
        <f t="shared" si="9"/>
        <v>45857</v>
      </c>
      <c r="AC33" s="277"/>
      <c r="AD33" s="277"/>
      <c r="AE33" s="245">
        <f t="shared" si="10"/>
        <v>45863</v>
      </c>
    </row>
    <row r="34" spans="1:31" s="97" customFormat="1" ht="15" hidden="1" customHeight="1">
      <c r="A34" s="173" t="str">
        <f t="shared" si="7"/>
        <v/>
      </c>
      <c r="B34" s="173"/>
      <c r="C34" s="173"/>
      <c r="D34" s="173" t="str">
        <f t="shared" si="8"/>
        <v/>
      </c>
      <c r="E34" s="173"/>
      <c r="F34" s="156">
        <f>IF('1) 日本 - 中国'!A34="", "", '1) 日本 - 中国'!A34)</f>
        <v>29</v>
      </c>
      <c r="G34" s="157" t="str">
        <f>IF('1) 日本 - 中国'!B34="", "", '1) 日本 - 中国'!B34)</f>
        <v/>
      </c>
      <c r="H34" s="183" t="str">
        <f>IF('1) 日本 - 中国'!C34="", "", '1) 日本 - 中国'!C34)</f>
        <v/>
      </c>
      <c r="I34" s="95" t="s">
        <v>82</v>
      </c>
      <c r="J34" s="184" t="str">
        <f>IF('1) 日本 - 中国'!E34="", "", '1) 日本 - 中国'!E34)</f>
        <v/>
      </c>
      <c r="K34" s="159" t="s">
        <v>91</v>
      </c>
      <c r="L34" s="173"/>
      <c r="M34" s="155" t="str">
        <f>IF('1) 日本 - 中国'!H34="", "", '1) 日本 - 中国'!H34)</f>
        <v/>
      </c>
      <c r="N34" s="8"/>
      <c r="O34" s="175"/>
      <c r="P34" s="155"/>
      <c r="Q34" s="155" t="str">
        <f>IF('1) 日本 - 中国'!L34="", "", '1) 日本 - 中国'!L34)</f>
        <v/>
      </c>
      <c r="R34" s="7" t="str">
        <f>IF('1) 日本 - 中国'!M34="", "", '1) 日本 - 中国'!M34)</f>
        <v/>
      </c>
      <c r="S34" s="155" t="str">
        <f>IF('1) 日本 - 中国'!N34="", "", '1) 日本 - 中国'!N34)</f>
        <v/>
      </c>
      <c r="T34" s="7" t="str">
        <f>IF('1) 日本 - 中国'!O34="", "", '1) 日本 - 中国'!O34)</f>
        <v/>
      </c>
      <c r="U34" s="155" t="str">
        <f>IF('1) 日本 - 中国'!P34="", "", '1) 日本 - 中国'!P34)</f>
        <v/>
      </c>
      <c r="V34" s="155"/>
      <c r="W34" s="155"/>
      <c r="X34" s="155"/>
      <c r="Y34" s="155"/>
      <c r="Z34" s="155" t="str">
        <f>IF('1) 日本 - 中国'!U34="", "", '1) 日本 - 中国'!U34)</f>
        <v/>
      </c>
      <c r="AA34" s="174"/>
      <c r="AB34" s="173" t="str">
        <f t="shared" si="9"/>
        <v/>
      </c>
      <c r="AC34" s="173"/>
      <c r="AD34" s="173"/>
      <c r="AE34" s="155" t="str">
        <f t="shared" si="10"/>
        <v/>
      </c>
    </row>
    <row r="35" spans="1:31" s="97" customFormat="1" ht="15" hidden="1" customHeight="1">
      <c r="A35" s="173" t="str">
        <f t="shared" si="7"/>
        <v/>
      </c>
      <c r="B35" s="173"/>
      <c r="C35" s="173"/>
      <c r="D35" s="173" t="str">
        <f t="shared" si="8"/>
        <v/>
      </c>
      <c r="E35" s="173"/>
      <c r="F35" s="6">
        <f>IF('1) 日本 - 中国'!A35="", "", '1) 日本 - 中国'!A35)</f>
        <v>30</v>
      </c>
      <c r="G35" s="157" t="str">
        <f>IF('1) 日本 - 中国'!B35="", "", '1) 日本 - 中国'!B35)</f>
        <v/>
      </c>
      <c r="H35" s="183" t="str">
        <f>IF('1) 日本 - 中国'!C35="", "", '1) 日本 - 中国'!C35)</f>
        <v/>
      </c>
      <c r="I35" s="95" t="s">
        <v>82</v>
      </c>
      <c r="J35" s="184" t="str">
        <f>IF('1) 日本 - 中国'!E35="", "", '1) 日本 - 中国'!E35)</f>
        <v/>
      </c>
      <c r="K35" s="159" t="s">
        <v>91</v>
      </c>
      <c r="L35" s="173"/>
      <c r="M35" s="155" t="str">
        <f>IF('1) 日本 - 中国'!H35="", "", '1) 日本 - 中国'!H35)</f>
        <v/>
      </c>
      <c r="N35" s="8"/>
      <c r="O35" s="175"/>
      <c r="P35" s="155"/>
      <c r="Q35" s="155" t="str">
        <f>IF('1) 日本 - 中国'!L35="", "", '1) 日本 - 中国'!L35)</f>
        <v/>
      </c>
      <c r="R35" s="7" t="str">
        <f>IF('1) 日本 - 中国'!M35="", "", '1) 日本 - 中国'!M35)</f>
        <v/>
      </c>
      <c r="S35" s="155" t="str">
        <f>IF('1) 日本 - 中国'!N35="", "", '1) 日本 - 中国'!N35)</f>
        <v/>
      </c>
      <c r="T35" s="7" t="str">
        <f>IF('1) 日本 - 中国'!O35="", "", '1) 日本 - 中国'!O35)</f>
        <v/>
      </c>
      <c r="U35" s="155" t="str">
        <f>IF('1) 日本 - 中国'!P35="", "", '1) 日本 - 中国'!P35)</f>
        <v/>
      </c>
      <c r="V35" s="155"/>
      <c r="W35" s="155"/>
      <c r="X35" s="174"/>
      <c r="Y35" s="174"/>
      <c r="Z35" s="174" t="str">
        <f>IF('1) 日本 - 中国'!U35="", "", '1) 日本 - 中国'!U35)</f>
        <v/>
      </c>
      <c r="AA35" s="155"/>
      <c r="AB35" s="173" t="str">
        <f t="shared" si="9"/>
        <v/>
      </c>
      <c r="AC35" s="173"/>
      <c r="AD35" s="173"/>
      <c r="AE35" s="155" t="str">
        <f t="shared" si="10"/>
        <v/>
      </c>
    </row>
    <row r="36" spans="1:31" s="97" customFormat="1" ht="15" hidden="1" customHeight="1">
      <c r="A36" s="155" t="str">
        <f t="shared" si="7"/>
        <v/>
      </c>
      <c r="B36" s="155"/>
      <c r="C36" s="155"/>
      <c r="D36" s="155" t="str">
        <f t="shared" si="8"/>
        <v/>
      </c>
      <c r="E36" s="155"/>
      <c r="F36" s="156">
        <f>IF('1) 日本 - 中国'!A36="", "", '1) 日本 - 中国'!A36)</f>
        <v>31</v>
      </c>
      <c r="G36" s="157" t="str">
        <f>IF('1) 日本 - 中国'!B36="", "", '1) 日本 - 中国'!B36)</f>
        <v/>
      </c>
      <c r="H36" s="183" t="str">
        <f>IF('1) 日本 - 中国'!C36="", "", '1) 日本 - 中国'!C36)</f>
        <v/>
      </c>
      <c r="I36" s="95" t="s">
        <v>82</v>
      </c>
      <c r="J36" s="184" t="str">
        <f>IF('1) 日本 - 中国'!E36="", "", '1) 日本 - 中国'!E36)</f>
        <v/>
      </c>
      <c r="K36" s="159" t="s">
        <v>91</v>
      </c>
      <c r="L36" s="173"/>
      <c r="M36" s="155" t="str">
        <f>IF('1) 日本 - 中国'!H36="", "", '1) 日本 - 中国'!H36)</f>
        <v/>
      </c>
      <c r="N36" s="8"/>
      <c r="O36" s="175"/>
      <c r="P36" s="155"/>
      <c r="Q36" s="155" t="str">
        <f>IF('1) 日本 - 中国'!L36="", "", '1) 日本 - 中国'!L36)</f>
        <v/>
      </c>
      <c r="R36" s="7" t="str">
        <f>IF('1) 日本 - 中国'!M36="", "", '1) 日本 - 中国'!M36)</f>
        <v/>
      </c>
      <c r="S36" s="155" t="str">
        <f>IF('1) 日本 - 中国'!N36="", "", '1) 日本 - 中国'!N36)</f>
        <v/>
      </c>
      <c r="T36" s="7" t="str">
        <f>IF('1) 日本 - 中国'!O36="", "", '1) 日本 - 中国'!O36)</f>
        <v/>
      </c>
      <c r="U36" s="155" t="str">
        <f>IF('1) 日本 - 中国'!P36="", "", '1) 日本 - 中国'!P36)</f>
        <v/>
      </c>
      <c r="V36" s="155"/>
      <c r="W36" s="155"/>
      <c r="X36" s="155"/>
      <c r="Y36" s="155"/>
      <c r="Z36" s="155" t="str">
        <f>IF('1) 日本 - 中国'!U36="", "", '1) 日本 - 中国'!U36)</f>
        <v/>
      </c>
      <c r="AA36" s="155"/>
      <c r="AB36" s="155" t="str">
        <f t="shared" si="9"/>
        <v/>
      </c>
      <c r="AC36" s="155"/>
      <c r="AD36" s="155"/>
      <c r="AE36" s="155" t="str">
        <f t="shared" si="10"/>
        <v/>
      </c>
    </row>
    <row r="37" spans="1:31" s="97" customFormat="1" ht="15" hidden="1" customHeight="1">
      <c r="A37" s="173" t="str">
        <f t="shared" si="7"/>
        <v/>
      </c>
      <c r="B37" s="173"/>
      <c r="C37" s="173"/>
      <c r="D37" s="173" t="str">
        <f t="shared" si="8"/>
        <v/>
      </c>
      <c r="E37" s="173"/>
      <c r="F37" s="156">
        <f>IF('1) 日本 - 中国'!A37="", "", '1) 日本 - 中国'!A37)</f>
        <v>32</v>
      </c>
      <c r="G37" s="157" t="str">
        <f>IF('1) 日本 - 中国'!B37="", "", '1) 日本 - 中国'!B37)</f>
        <v/>
      </c>
      <c r="H37" s="183" t="str">
        <f>IF('1) 日本 - 中国'!C37="", "", '1) 日本 - 中国'!C37)</f>
        <v/>
      </c>
      <c r="I37" s="95" t="s">
        <v>82</v>
      </c>
      <c r="J37" s="184" t="str">
        <f>IF('1) 日本 - 中国'!E37="", "", '1) 日本 - 中国'!E37)</f>
        <v/>
      </c>
      <c r="K37" s="159" t="s">
        <v>91</v>
      </c>
      <c r="L37" s="173"/>
      <c r="M37" s="155" t="str">
        <f>IF('1) 日本 - 中国'!H37="", "", '1) 日本 - 中国'!H37)</f>
        <v/>
      </c>
      <c r="N37" s="8"/>
      <c r="O37" s="175"/>
      <c r="P37" s="155"/>
      <c r="Q37" s="155" t="str">
        <f>IF('1) 日本 - 中国'!L37="", "", '1) 日本 - 中国'!L37)</f>
        <v/>
      </c>
      <c r="R37" s="7" t="str">
        <f>IF('1) 日本 - 中国'!M37="", "", '1) 日本 - 中国'!M37)</f>
        <v/>
      </c>
      <c r="S37" s="155" t="str">
        <f>IF('1) 日本 - 中国'!N37="", "", '1) 日本 - 中国'!N37)</f>
        <v/>
      </c>
      <c r="T37" s="7" t="str">
        <f>IF('1) 日本 - 中国'!O37="", "", '1) 日本 - 中国'!O37)</f>
        <v/>
      </c>
      <c r="U37" s="155" t="str">
        <f>IF('1) 日本 - 中国'!P37="", "", '1) 日本 - 中国'!P37)</f>
        <v/>
      </c>
      <c r="V37" s="155"/>
      <c r="W37" s="155"/>
      <c r="X37" s="155"/>
      <c r="Y37" s="155"/>
      <c r="Z37" s="155" t="str">
        <f>IF('1) 日本 - 中国'!U37="", "", '1) 日本 - 中国'!U37)</f>
        <v/>
      </c>
      <c r="AA37" s="174"/>
      <c r="AB37" s="173" t="str">
        <f t="shared" si="9"/>
        <v/>
      </c>
      <c r="AC37" s="173"/>
      <c r="AD37" s="173"/>
      <c r="AE37" s="155" t="str">
        <f t="shared" si="10"/>
        <v/>
      </c>
    </row>
    <row r="38" spans="1:31" s="97" customFormat="1" ht="15" hidden="1" customHeight="1">
      <c r="A38" s="179" t="str">
        <f t="shared" si="7"/>
        <v/>
      </c>
      <c r="B38" s="179"/>
      <c r="C38" s="179"/>
      <c r="D38" s="179" t="str">
        <f t="shared" si="8"/>
        <v/>
      </c>
      <c r="E38" s="179"/>
      <c r="F38" s="176">
        <f>IF('1) 日本 - 中国'!A38="", "", '1) 日本 - 中国'!A38)</f>
        <v>33</v>
      </c>
      <c r="G38" s="162" t="str">
        <f>IF('1) 日本 - 中国'!B38="", "", '1) 日本 - 中国'!B38)</f>
        <v/>
      </c>
      <c r="H38" s="185" t="str">
        <f>IF('1) 日本 - 中国'!C38="", "", '1) 日本 - 中国'!C38)</f>
        <v/>
      </c>
      <c r="I38" s="177" t="s">
        <v>82</v>
      </c>
      <c r="J38" s="186" t="str">
        <f>IF('1) 日本 - 中国'!E38="", "", '1) 日本 - 中国'!E38)</f>
        <v/>
      </c>
      <c r="K38" s="166" t="s">
        <v>91</v>
      </c>
      <c r="L38" s="179"/>
      <c r="M38" s="167" t="str">
        <f>IF('1) 日本 - 中国'!H38="", "", '1) 日本 - 中国'!H38)</f>
        <v/>
      </c>
      <c r="N38" s="180"/>
      <c r="O38" s="181"/>
      <c r="P38" s="167"/>
      <c r="Q38" s="167" t="str">
        <f>IF('1) 日本 - 中国'!L38="", "", '1) 日本 - 中国'!L38)</f>
        <v/>
      </c>
      <c r="R38" s="182" t="str">
        <f>IF('1) 日本 - 中国'!M38="", "", '1) 日本 - 中国'!M38)</f>
        <v/>
      </c>
      <c r="S38" s="167" t="str">
        <f>IF('1) 日本 - 中国'!N38="", "", '1) 日本 - 中国'!N38)</f>
        <v/>
      </c>
      <c r="T38" s="182" t="str">
        <f>IF('1) 日本 - 中国'!O38="", "", '1) 日本 - 中国'!O38)</f>
        <v/>
      </c>
      <c r="U38" s="167" t="str">
        <f>IF('1) 日本 - 中国'!P38="", "", '1) 日本 - 中国'!P38)</f>
        <v/>
      </c>
      <c r="V38" s="167"/>
      <c r="W38" s="167"/>
      <c r="X38" s="167"/>
      <c r="Y38" s="167"/>
      <c r="Z38" s="167" t="str">
        <f>IF('1) 日本 - 中国'!U38="", "", '1) 日本 - 中国'!U38)</f>
        <v/>
      </c>
      <c r="AA38" s="187"/>
      <c r="AB38" s="179" t="str">
        <f t="shared" si="9"/>
        <v/>
      </c>
      <c r="AC38" s="179"/>
      <c r="AD38" s="179"/>
      <c r="AE38" s="167" t="str">
        <f t="shared" si="10"/>
        <v/>
      </c>
    </row>
    <row r="39" spans="1:31" ht="15" customHeight="1">
      <c r="F39" s="31" t="s">
        <v>67</v>
      </c>
      <c r="G39" s="113"/>
      <c r="H39" s="114"/>
      <c r="I39" s="114"/>
      <c r="J39" s="114"/>
      <c r="K39" s="114"/>
      <c r="L39" s="67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97"/>
      <c r="G40" s="97"/>
      <c r="H40" s="97"/>
      <c r="I40" s="97"/>
      <c r="J40" s="97"/>
      <c r="K40" s="97"/>
      <c r="L40" s="107"/>
      <c r="M40" s="97"/>
      <c r="N40" s="97"/>
      <c r="O40" s="97"/>
      <c r="P40" s="97"/>
      <c r="Q40" s="107"/>
      <c r="R40" s="107"/>
      <c r="S40" s="107"/>
      <c r="T40" s="107"/>
      <c r="U40" s="97"/>
      <c r="V40" s="97"/>
      <c r="W40" s="97"/>
      <c r="X40" s="97"/>
      <c r="Y40" s="107"/>
      <c r="Z40" s="107"/>
      <c r="AA40" s="107"/>
    </row>
    <row r="41" spans="1:31" s="31" customFormat="1" ht="15" customHeight="1">
      <c r="F41" s="97"/>
      <c r="G41" s="97"/>
      <c r="H41" s="97"/>
      <c r="I41" s="97"/>
      <c r="J41" s="97"/>
      <c r="K41" s="97"/>
      <c r="L41" s="107"/>
      <c r="M41" s="97"/>
      <c r="N41" s="97"/>
      <c r="O41" s="97"/>
      <c r="P41" s="97"/>
      <c r="Q41" s="107"/>
      <c r="R41" s="107"/>
      <c r="S41" s="107"/>
      <c r="T41" s="107"/>
      <c r="U41" s="97"/>
      <c r="V41" s="97"/>
      <c r="W41" s="97"/>
      <c r="X41" s="97"/>
      <c r="Y41" s="107"/>
      <c r="Z41" s="107"/>
      <c r="AA41" s="107"/>
    </row>
    <row r="42" spans="1:31" s="31" customFormat="1" ht="15" customHeight="1">
      <c r="L42" s="38"/>
      <c r="M42" s="97"/>
      <c r="N42" s="97"/>
      <c r="O42" s="97"/>
      <c r="P42" s="97"/>
      <c r="Q42" s="38"/>
      <c r="R42" s="107"/>
      <c r="S42" s="107"/>
      <c r="T42" s="107"/>
      <c r="U42" s="97"/>
      <c r="V42" s="97"/>
      <c r="W42" s="97"/>
      <c r="X42" s="97"/>
      <c r="Y42" s="107"/>
      <c r="Z42" s="107"/>
      <c r="AA42" s="38"/>
    </row>
    <row r="43" spans="1:31" s="31" customFormat="1" ht="15" customHeight="1"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</row>
    <row r="44" spans="1:31" s="31" customFormat="1" ht="15" customHeight="1"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</row>
    <row r="45" spans="1:31" s="97" customFormat="1" ht="15" customHeight="1">
      <c r="F45" s="116"/>
      <c r="G45" s="117"/>
      <c r="H45" s="118"/>
      <c r="I45" s="118"/>
      <c r="J45" s="118"/>
      <c r="K45" s="118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97" customFormat="1" ht="15" customHeight="1">
      <c r="F46" s="116"/>
      <c r="G46" s="117"/>
      <c r="H46" s="118"/>
      <c r="I46" s="118"/>
      <c r="J46" s="118"/>
      <c r="K46" s="118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97" customFormat="1" ht="15" customHeight="1">
      <c r="F47" s="116"/>
      <c r="G47" s="117"/>
      <c r="H47" s="118"/>
      <c r="I47" s="118"/>
      <c r="J47" s="118"/>
      <c r="K47" s="118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16"/>
      <c r="G48" s="117"/>
      <c r="H48" s="118"/>
      <c r="I48" s="118"/>
      <c r="J48" s="118"/>
      <c r="K48" s="118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16"/>
      <c r="G49" s="117"/>
      <c r="H49" s="118"/>
      <c r="I49" s="118"/>
      <c r="J49" s="118"/>
      <c r="K49" s="118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16"/>
      <c r="G50" s="117"/>
      <c r="H50" s="118"/>
      <c r="I50" s="118"/>
      <c r="J50" s="118"/>
      <c r="K50" s="118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97" customFormat="1" ht="15" customHeight="1">
      <c r="F51" s="116"/>
      <c r="G51" s="117"/>
      <c r="H51" s="118"/>
      <c r="I51" s="118"/>
      <c r="J51" s="118"/>
      <c r="K51" s="118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97" customFormat="1" ht="15" customHeight="1">
      <c r="F52" s="116"/>
      <c r="G52" s="117"/>
      <c r="H52" s="118"/>
      <c r="I52" s="118"/>
      <c r="J52" s="118"/>
      <c r="K52" s="118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97" customFormat="1" ht="15" customHeight="1">
      <c r="F53" s="116"/>
      <c r="G53" s="117"/>
      <c r="H53" s="118"/>
      <c r="I53" s="118"/>
      <c r="J53" s="118"/>
      <c r="K53" s="118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97" customFormat="1" ht="15" customHeight="1">
      <c r="F54" s="116"/>
      <c r="G54" s="117"/>
      <c r="H54" s="118"/>
      <c r="I54" s="118"/>
      <c r="J54" s="118"/>
      <c r="K54" s="11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97" customFormat="1" ht="15" customHeight="1">
      <c r="F55" s="116"/>
      <c r="G55" s="117"/>
      <c r="H55" s="118"/>
      <c r="I55" s="118"/>
      <c r="J55" s="118"/>
      <c r="K55" s="118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97" customFormat="1" ht="15" customHeight="1">
      <c r="F56" s="116"/>
      <c r="G56" s="117"/>
      <c r="H56" s="118"/>
      <c r="I56" s="118"/>
      <c r="J56" s="118"/>
      <c r="K56" s="118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97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97"/>
      <c r="I65" s="97"/>
      <c r="J65" s="97"/>
      <c r="K65" s="97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94"/>
      <c r="B69" s="94"/>
      <c r="C69" s="94"/>
      <c r="D69" s="94"/>
      <c r="E69" s="119"/>
      <c r="F69" s="94"/>
      <c r="G69" s="94"/>
      <c r="H69" s="120"/>
      <c r="I69" s="120"/>
      <c r="J69" s="120"/>
      <c r="K69" s="120"/>
      <c r="L69" s="120"/>
      <c r="M69" s="120"/>
      <c r="N69" s="119"/>
      <c r="O69" s="23"/>
      <c r="P69" s="119"/>
      <c r="Q69" s="120"/>
      <c r="R69" s="94"/>
      <c r="S69" s="23"/>
      <c r="T69" s="94"/>
      <c r="U69" s="94"/>
      <c r="V69" s="23"/>
      <c r="W69" s="23"/>
      <c r="X69" s="23"/>
      <c r="Y69" s="23"/>
      <c r="Z69" s="23"/>
      <c r="AA69" s="23"/>
      <c r="AB69" s="94"/>
      <c r="AC69" s="94"/>
    </row>
    <row r="70" spans="1:29" ht="15.75" customHeight="1">
      <c r="A70" s="94"/>
      <c r="B70" s="94"/>
      <c r="C70" s="94"/>
      <c r="D70" s="94"/>
      <c r="E70" s="119"/>
      <c r="F70" s="94"/>
      <c r="G70" s="94"/>
      <c r="H70" s="120"/>
      <c r="I70" s="120"/>
      <c r="J70" s="120"/>
      <c r="K70" s="120"/>
      <c r="L70" s="120"/>
      <c r="M70" s="120"/>
      <c r="N70" s="119"/>
      <c r="O70" s="23"/>
      <c r="P70" s="119"/>
      <c r="Q70" s="120"/>
      <c r="R70" s="94"/>
      <c r="S70" s="23"/>
      <c r="T70" s="94"/>
      <c r="U70" s="94"/>
      <c r="V70" s="23"/>
      <c r="W70" s="23"/>
      <c r="X70" s="23"/>
      <c r="Y70" s="23"/>
      <c r="Z70" s="23"/>
      <c r="AA70" s="23"/>
      <c r="AB70" s="94"/>
      <c r="AC70" s="94"/>
    </row>
    <row r="71" spans="1:29" ht="15.75" customHeight="1">
      <c r="E71" s="22"/>
      <c r="F71" s="121"/>
      <c r="G71" s="121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94"/>
      <c r="G73" s="94"/>
      <c r="H73" s="94"/>
      <c r="I73" s="94"/>
      <c r="J73" s="94"/>
      <c r="K73" s="94"/>
      <c r="L73" s="94"/>
      <c r="M73" s="94"/>
      <c r="N73" s="23"/>
      <c r="O73" s="23"/>
      <c r="P73" s="23"/>
      <c r="Q73" s="94"/>
      <c r="R73" s="94"/>
      <c r="S73" s="23"/>
      <c r="T73" s="94"/>
      <c r="U73" s="94"/>
      <c r="V73" s="23"/>
      <c r="W73" s="23"/>
      <c r="X73" s="23"/>
      <c r="Y73" s="23"/>
      <c r="Z73" s="23"/>
      <c r="AA73" s="23"/>
    </row>
    <row r="74" spans="1:29" ht="15.75" customHeight="1">
      <c r="E74" s="23"/>
      <c r="F74" s="94"/>
      <c r="G74" s="94"/>
      <c r="H74" s="94"/>
      <c r="I74" s="94"/>
      <c r="J74" s="94"/>
      <c r="K74" s="94"/>
      <c r="L74" s="94"/>
      <c r="M74" s="94"/>
      <c r="N74" s="23"/>
      <c r="O74" s="23"/>
      <c r="P74" s="23"/>
      <c r="Q74" s="94"/>
      <c r="R74" s="94"/>
      <c r="S74" s="23"/>
      <c r="T74" s="94"/>
      <c r="U74" s="94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62" orientation="landscape" cellComments="asDisplayed" horizontalDpi="4294967293" r:id="rId1"/>
  <headerFooter>
    <oddFooter>&amp;C&amp;"Yu Mincho,太字"&amp;20&amp;A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75"/>
  <sheetViews>
    <sheetView view="pageBreakPreview" zoomScale="90" zoomScaleNormal="70" zoomScaleSheetLayoutView="90" workbookViewId="0">
      <selection activeCell="D1" sqref="D1"/>
    </sheetView>
  </sheetViews>
  <sheetFormatPr defaultColWidth="7.625" defaultRowHeight="15.75" customHeight="1" outlineLevelCol="1"/>
  <cols>
    <col min="1" max="1" width="15.875" style="21" customWidth="1"/>
    <col min="2" max="3" width="15.875" style="21" hidden="1" customWidth="1" outlineLevel="1"/>
    <col min="4" max="4" width="15.875" style="21" customWidth="1" collapsed="1"/>
    <col min="5" max="5" width="2.125" style="21" customWidth="1"/>
    <col min="6" max="6" width="7.875" style="21" customWidth="1"/>
    <col min="7" max="7" width="20.625" style="21" customWidth="1"/>
    <col min="8" max="8" width="7" style="21" bestFit="1" customWidth="1"/>
    <col min="9" max="9" width="3.5" style="21" bestFit="1" customWidth="1"/>
    <col min="10" max="10" width="7" style="21" bestFit="1" customWidth="1"/>
    <col min="11" max="11" width="4.375" style="21" bestFit="1" customWidth="1"/>
    <col min="12" max="12" width="15.625" style="21" hidden="1" customWidth="1" outlineLevel="1"/>
    <col min="13" max="13" width="15.625" style="21" customWidth="1" collapsed="1"/>
    <col min="14" max="14" width="15.625" style="21" hidden="1" customWidth="1" outlineLevel="1"/>
    <col min="15" max="15" width="2.125" style="21" customWidth="1" collapsed="1"/>
    <col min="16" max="16" width="15.625" style="21" hidden="1" customWidth="1" outlineLevel="1"/>
    <col min="17" max="17" width="15.625" style="21" customWidth="1" collapsed="1"/>
    <col min="18" max="21" width="15.625" style="21" customWidth="1"/>
    <col min="22" max="23" width="15.875" style="21" hidden="1" customWidth="1" outlineLevel="1"/>
    <col min="24" max="24" width="2.125" style="21" customWidth="1" collapsed="1"/>
    <col min="25" max="25" width="15.625" style="21" hidden="1" customWidth="1" outlineLevel="1"/>
    <col min="26" max="26" width="15.625" style="21" customWidth="1" collapsed="1"/>
    <col min="27" max="27" width="2.125" style="21" customWidth="1"/>
    <col min="28" max="28" width="13.875" style="21" customWidth="1"/>
    <col min="29" max="30" width="13.875" style="21" hidden="1" customWidth="1" outlineLevel="1"/>
    <col min="31" max="31" width="13.875" style="21" customWidth="1" collapsed="1"/>
    <col min="32" max="42" width="13.875" style="21" customWidth="1"/>
    <col min="43" max="16384" width="7.625" style="21"/>
  </cols>
  <sheetData>
    <row r="1" spans="1:31" ht="15.75" customHeight="1">
      <c r="C1" s="81"/>
      <c r="D1" s="81"/>
      <c r="E1" s="81"/>
      <c r="F1" s="335" t="s">
        <v>107</v>
      </c>
      <c r="G1" s="335"/>
      <c r="H1" s="335"/>
      <c r="I1" s="335"/>
      <c r="J1" s="335"/>
      <c r="K1" s="335"/>
      <c r="L1" s="335"/>
      <c r="M1" s="30"/>
      <c r="N1" s="82"/>
      <c r="O1" s="82"/>
      <c r="P1" s="83"/>
      <c r="Q1" s="336" t="str">
        <f>'1) 日本 - 中国'!M2</f>
        <v>2025年06月スケジュール</v>
      </c>
      <c r="R1" s="336"/>
      <c r="S1" s="336"/>
      <c r="T1" s="83"/>
      <c r="U1" s="83"/>
      <c r="V1" s="83"/>
      <c r="W1" s="83"/>
      <c r="X1" s="83"/>
      <c r="Z1" s="85"/>
      <c r="AA1" s="85"/>
      <c r="AB1" s="85"/>
      <c r="AC1" s="85"/>
      <c r="AD1" s="85"/>
      <c r="AE1" s="85"/>
    </row>
    <row r="2" spans="1:31" ht="15.75" customHeight="1">
      <c r="C2" s="81"/>
      <c r="D2" s="81"/>
      <c r="E2" s="81"/>
      <c r="F2" s="335"/>
      <c r="G2" s="335"/>
      <c r="H2" s="335"/>
      <c r="I2" s="335"/>
      <c r="J2" s="335"/>
      <c r="K2" s="335"/>
      <c r="L2" s="335"/>
      <c r="M2" s="28"/>
      <c r="N2" s="82"/>
      <c r="O2" s="82"/>
      <c r="P2" s="83"/>
      <c r="Q2" s="336"/>
      <c r="R2" s="336"/>
      <c r="S2" s="336"/>
      <c r="T2" s="83"/>
      <c r="U2" s="83"/>
      <c r="V2" s="83"/>
      <c r="W2" s="83"/>
      <c r="X2" s="83"/>
      <c r="Z2" s="85"/>
      <c r="AA2" s="85"/>
      <c r="AB2" s="85"/>
      <c r="AC2" s="85"/>
      <c r="AD2" s="85"/>
      <c r="AE2" s="85"/>
    </row>
    <row r="3" spans="1:31" ht="15.75" customHeight="1">
      <c r="C3" s="81"/>
      <c r="D3" s="81"/>
      <c r="E3" s="81"/>
      <c r="F3" s="335"/>
      <c r="G3" s="335"/>
      <c r="H3" s="335"/>
      <c r="I3" s="335"/>
      <c r="J3" s="335"/>
      <c r="K3" s="335"/>
      <c r="L3" s="335"/>
      <c r="M3" s="28"/>
      <c r="N3" s="82"/>
      <c r="O3" s="82"/>
      <c r="P3" s="82"/>
      <c r="Q3" s="29"/>
      <c r="R3" s="73" t="s">
        <v>1</v>
      </c>
      <c r="S3" s="74" t="s">
        <v>2</v>
      </c>
      <c r="T3" s="74"/>
      <c r="U3" s="74"/>
      <c r="Y3" s="27"/>
      <c r="Z3" s="27" t="s">
        <v>3</v>
      </c>
      <c r="AA3" s="341">
        <f>'1) 日本 - 中国'!U3</f>
        <v>45804</v>
      </c>
      <c r="AB3" s="341"/>
    </row>
    <row r="4" spans="1:31" ht="15.75" customHeight="1">
      <c r="C4" s="86"/>
      <c r="D4" s="86"/>
      <c r="E4" s="86"/>
      <c r="F4" s="337" t="s">
        <v>108</v>
      </c>
      <c r="G4" s="337"/>
      <c r="H4" s="337"/>
      <c r="I4" s="337"/>
      <c r="J4" s="337"/>
      <c r="K4" s="337"/>
      <c r="L4" s="337"/>
      <c r="M4" s="337"/>
      <c r="N4" s="75"/>
      <c r="O4" s="75"/>
      <c r="P4" s="75"/>
      <c r="Q4" s="75"/>
      <c r="R4" s="75"/>
      <c r="S4" s="74" t="s">
        <v>4</v>
      </c>
      <c r="T4" s="74"/>
      <c r="U4" s="74"/>
      <c r="Y4" s="87"/>
      <c r="Z4" s="87" t="s">
        <v>5</v>
      </c>
      <c r="AA4" s="88" t="str">
        <f>'1) 日本 - 中国'!U4</f>
        <v>No.570 (R-1)</v>
      </c>
      <c r="AD4" s="25"/>
    </row>
    <row r="5" spans="1:31" ht="15.75" customHeight="1" thickBot="1">
      <c r="A5" s="89"/>
      <c r="B5" s="89"/>
      <c r="C5" s="89"/>
      <c r="D5" s="89"/>
      <c r="E5" s="89"/>
      <c r="F5" s="89"/>
      <c r="G5" s="89"/>
      <c r="H5" s="90"/>
      <c r="I5" s="90"/>
      <c r="J5" s="90"/>
      <c r="K5" s="90"/>
      <c r="L5" s="89"/>
      <c r="M5" s="90"/>
      <c r="N5" s="90"/>
      <c r="O5" s="90"/>
      <c r="P5" s="90"/>
      <c r="Q5" s="90"/>
      <c r="R5" s="90"/>
      <c r="S5" s="90"/>
      <c r="T5" s="91"/>
      <c r="U5" s="91"/>
      <c r="V5" s="89"/>
      <c r="W5" s="89"/>
      <c r="X5" s="89"/>
      <c r="Y5" s="89"/>
      <c r="Z5" s="89"/>
      <c r="AA5" s="89"/>
      <c r="AB5" s="89"/>
      <c r="AC5" s="89"/>
      <c r="AD5" s="92"/>
      <c r="AE5" s="89"/>
    </row>
    <row r="6" spans="1:31" ht="15" customHeight="1">
      <c r="L6" s="26"/>
      <c r="Q6" s="93"/>
    </row>
    <row r="7" spans="1:31" ht="15" customHeight="1">
      <c r="A7" s="128" t="s">
        <v>118</v>
      </c>
      <c r="F7" s="128" t="s">
        <v>125</v>
      </c>
      <c r="G7" s="94"/>
      <c r="Q7" s="23"/>
      <c r="AB7" s="31"/>
    </row>
    <row r="8" spans="1:31" ht="15" customHeight="1">
      <c r="A8" s="33" t="s">
        <v>109</v>
      </c>
      <c r="B8" s="33"/>
      <c r="C8" s="33"/>
      <c r="D8" s="33" t="s">
        <v>9</v>
      </c>
      <c r="E8" s="33"/>
      <c r="F8" s="315" t="s">
        <v>6</v>
      </c>
      <c r="G8" s="294" t="s">
        <v>7</v>
      </c>
      <c r="H8" s="294" t="s">
        <v>8</v>
      </c>
      <c r="I8" s="300"/>
      <c r="J8" s="300"/>
      <c r="K8" s="301"/>
      <c r="L8" s="42"/>
      <c r="M8" s="33" t="str">
        <f>'1) 日本 - 中国'!H8</f>
        <v>上海</v>
      </c>
      <c r="N8" s="42"/>
      <c r="O8" s="33"/>
      <c r="P8" s="33"/>
      <c r="Q8" s="33" t="str">
        <f>'1) 日本 - 中国'!L8</f>
        <v>中関</v>
      </c>
      <c r="R8" s="33" t="str">
        <f>'1) 日本 - 中国'!M8</f>
        <v>水島</v>
      </c>
      <c r="S8" s="33" t="str">
        <f>'1) 日本 - 中国'!N8</f>
        <v>福山</v>
      </c>
      <c r="T8" s="33" t="str">
        <f>'1) 日本 - 中国'!O8</f>
        <v>伊予三島</v>
      </c>
      <c r="U8" s="33" t="str">
        <f>'1) 日本 - 中国'!P8</f>
        <v>広島（出島）</v>
      </c>
      <c r="V8" s="33"/>
      <c r="W8" s="33"/>
      <c r="X8" s="42"/>
      <c r="Y8" s="42"/>
      <c r="Z8" s="33" t="str">
        <f>'1) 日本 - 中国'!U8</f>
        <v>上海</v>
      </c>
      <c r="AA8" s="42"/>
      <c r="AB8" s="33" t="str">
        <f>D8</f>
        <v>上海</v>
      </c>
      <c r="AC8" s="33"/>
      <c r="AD8" s="33"/>
      <c r="AE8" s="33" t="str">
        <f>A8</f>
        <v>レムチャバン</v>
      </c>
    </row>
    <row r="9" spans="1:31" ht="15" customHeight="1">
      <c r="A9" s="34" t="s">
        <v>59</v>
      </c>
      <c r="B9" s="34"/>
      <c r="C9" s="34"/>
      <c r="D9" s="34" t="s">
        <v>110</v>
      </c>
      <c r="E9" s="34"/>
      <c r="F9" s="315"/>
      <c r="G9" s="295"/>
      <c r="H9" s="295" t="s">
        <v>111</v>
      </c>
      <c r="I9" s="338"/>
      <c r="J9" s="302" t="s">
        <v>113</v>
      </c>
      <c r="K9" s="304"/>
      <c r="L9" s="43"/>
      <c r="M9" s="34" t="s">
        <v>143</v>
      </c>
      <c r="N9" s="43"/>
      <c r="O9" s="34"/>
      <c r="P9" s="34"/>
      <c r="Q9" s="34" t="str">
        <f>'1) 日本 - 中国'!L9</f>
        <v>木/THU</v>
      </c>
      <c r="R9" s="34" t="str">
        <f>'1) 日本 - 中国'!M9</f>
        <v>金/FRI</v>
      </c>
      <c r="S9" s="34" t="str">
        <f>'1) 日本 - 中国'!N9</f>
        <v>金/FRI</v>
      </c>
      <c r="T9" s="34" t="str">
        <f>'1) 日本 - 中国'!O9</f>
        <v>土/SAT</v>
      </c>
      <c r="U9" s="34" t="str">
        <f>'1) 日本 - 中国'!P9</f>
        <v>土/SAT</v>
      </c>
      <c r="V9" s="34"/>
      <c r="W9" s="52"/>
      <c r="X9" s="43"/>
      <c r="Y9" s="43"/>
      <c r="Z9" s="34" t="str">
        <f>'1) 日本 - 中国'!U9</f>
        <v>翌週火/TEU</v>
      </c>
      <c r="AA9" s="43"/>
      <c r="AB9" s="34" t="s">
        <v>117</v>
      </c>
      <c r="AC9" s="34"/>
      <c r="AD9" s="34"/>
      <c r="AE9" s="34" t="s">
        <v>119</v>
      </c>
    </row>
    <row r="10" spans="1:31" s="31" customFormat="1" ht="15" customHeight="1">
      <c r="A10" s="196">
        <f t="shared" ref="A10:A16" si="0">IF(D10="","",D10-8)</f>
        <v>45791</v>
      </c>
      <c r="B10" s="196"/>
      <c r="C10" s="196"/>
      <c r="D10" s="196">
        <f t="shared" ref="D10:D16" si="1">IF(M10="","",M10-5)</f>
        <v>45799</v>
      </c>
      <c r="E10" s="196"/>
      <c r="F10" s="197">
        <f>IF('1) 日本 - 中国'!A10="", "", '1) 日本 - 中国'!A10)</f>
        <v>22</v>
      </c>
      <c r="G10" s="191" t="str">
        <f>IF('1) 日本 - 中国'!B10="", "", '1) 日本 - 中国'!B10)</f>
        <v>HAO AN</v>
      </c>
      <c r="H10" s="210">
        <f>IF('1) 日本 - 中国'!C10="", "", '1) 日本 - 中国'!C10)</f>
        <v>559</v>
      </c>
      <c r="I10" s="223" t="s">
        <v>115</v>
      </c>
      <c r="J10" s="224">
        <f>IF('1) 日本 - 中国'!E10="", "", '1) 日本 - 中国'!E10)</f>
        <v>559</v>
      </c>
      <c r="K10" s="202" t="s">
        <v>91</v>
      </c>
      <c r="L10" s="205"/>
      <c r="M10" s="205">
        <f>IF('1) 日本 - 中国'!H10="", "", '1) 日本 - 中国'!H10)</f>
        <v>45804</v>
      </c>
      <c r="N10" s="205"/>
      <c r="O10" s="205"/>
      <c r="P10" s="205"/>
      <c r="Q10" s="206">
        <f>IF('1) 日本 - 中国'!L10="", "", '1) 日本 - 中国'!L10)</f>
        <v>45806</v>
      </c>
      <c r="R10" s="207">
        <f>IF('1) 日本 - 中国'!M10="", "", '1) 日本 - 中国'!M10)</f>
        <v>45807</v>
      </c>
      <c r="S10" s="207">
        <f>IF('1) 日本 - 中国'!N10="", "", '1) 日本 - 中国'!N10)</f>
        <v>45807</v>
      </c>
      <c r="T10" s="205">
        <f>IF('1) 日本 - 中国'!O10="", "", '1) 日本 - 中国'!O10)</f>
        <v>45808</v>
      </c>
      <c r="U10" s="207">
        <f>IF('1) 日本 - 中国'!P10="", "", '1) 日本 - 中国'!P10)</f>
        <v>45808</v>
      </c>
      <c r="V10" s="205"/>
      <c r="W10" s="205"/>
      <c r="X10" s="205"/>
      <c r="Y10" s="205"/>
      <c r="Z10" s="205">
        <f>IF('1) 日本 - 中国'!U10="", "", '1) 日本 - 中国'!U10)</f>
        <v>45811</v>
      </c>
      <c r="AA10" s="196"/>
      <c r="AB10" s="196">
        <f t="shared" ref="AB10:AB21" si="2">IF(Z10="","",Z10+5)</f>
        <v>45816</v>
      </c>
      <c r="AC10" s="196"/>
      <c r="AD10" s="196"/>
      <c r="AE10" s="196">
        <f t="shared" ref="AE10:AE21" si="3">IF(AB10="","",AB10+8)</f>
        <v>45824</v>
      </c>
    </row>
    <row r="11" spans="1:31" s="31" customFormat="1" ht="15" customHeight="1">
      <c r="A11" s="155">
        <f t="shared" si="0"/>
        <v>45798</v>
      </c>
      <c r="B11" s="155"/>
      <c r="C11" s="155"/>
      <c r="D11" s="155">
        <f>IF(M11="","",D10+7)</f>
        <v>45806</v>
      </c>
      <c r="E11" s="155"/>
      <c r="F11" s="342">
        <f>IF('1) 日本 - 中国'!A11="", "", '1) 日本 - 中国'!A11)</f>
        <v>23</v>
      </c>
      <c r="G11" s="343" t="str">
        <f>IF('1) 日本 - 中国'!B11="", "", '1) 日本 - 中国'!B11)</f>
        <v>HAO AN</v>
      </c>
      <c r="H11" s="349">
        <f>IF('1) 日本 - 中国'!C11="", "", '1) 日本 - 中国'!C11)</f>
        <v>560</v>
      </c>
      <c r="I11" s="350" t="s">
        <v>116</v>
      </c>
      <c r="J11" s="351">
        <f>IF('1) 日本 - 中国'!E11="", "", '1) 日本 - 中国'!E11)</f>
        <v>560</v>
      </c>
      <c r="K11" s="347" t="s">
        <v>91</v>
      </c>
      <c r="L11" s="348"/>
      <c r="M11" s="348" t="str">
        <f>IF('1) 日本 - 中国'!H11="", "", '1) 日本 - 中国'!H11)</f>
        <v>SKIP</v>
      </c>
      <c r="N11" s="348"/>
      <c r="O11" s="348"/>
      <c r="P11" s="348"/>
      <c r="Q11" s="348" t="str">
        <f>IF('1) 日本 - 中国'!L11="", "", '1) 日本 - 中国'!L11)</f>
        <v>SKIP</v>
      </c>
      <c r="R11" s="348" t="str">
        <f>IF('1) 日本 - 中国'!M11="", "", '1) 日本 - 中国'!M11)</f>
        <v>SKIP</v>
      </c>
      <c r="S11" s="348" t="str">
        <f>IF('1) 日本 - 中国'!N11="", "", '1) 日本 - 中国'!N11)</f>
        <v>SKIP</v>
      </c>
      <c r="T11" s="348" t="str">
        <f>IF('1) 日本 - 中国'!O11="", "", '1) 日本 - 中国'!O11)</f>
        <v>SKIP</v>
      </c>
      <c r="U11" s="348" t="str">
        <f>IF('1) 日本 - 中国'!P11="", "", '1) 日本 - 中国'!P11)</f>
        <v>SKIP</v>
      </c>
      <c r="V11" s="348"/>
      <c r="W11" s="348"/>
      <c r="X11" s="348"/>
      <c r="Y11" s="348"/>
      <c r="Z11" s="348" t="str">
        <f>IF('1) 日本 - 中国'!U11="", "", '1) 日本 - 中国'!U11)</f>
        <v>SKIP</v>
      </c>
      <c r="AA11" s="155"/>
      <c r="AB11" s="155">
        <f>IF(Z11="","",AB10+7)</f>
        <v>45823</v>
      </c>
      <c r="AC11" s="155"/>
      <c r="AD11" s="155"/>
      <c r="AE11" s="155">
        <f t="shared" si="3"/>
        <v>45831</v>
      </c>
    </row>
    <row r="12" spans="1:31" s="31" customFormat="1" ht="15" customHeight="1">
      <c r="A12" s="207">
        <f t="shared" si="0"/>
        <v>45805</v>
      </c>
      <c r="B12" s="207"/>
      <c r="C12" s="207"/>
      <c r="D12" s="207">
        <f t="shared" si="1"/>
        <v>45813</v>
      </c>
      <c r="E12" s="207"/>
      <c r="F12" s="208">
        <f>IF('1) 日本 - 中国'!A12="", "", '1) 日本 - 中国'!A12)</f>
        <v>24</v>
      </c>
      <c r="G12" s="198" t="str">
        <f>IF('1) 日本 - 中国'!B12="", "", '1) 日本 - 中国'!B12)</f>
        <v>HAO AN</v>
      </c>
      <c r="H12" s="199">
        <f>IF('1) 日本 - 中国'!C12="", "", '1) 日本 - 中国'!C12)</f>
        <v>561</v>
      </c>
      <c r="I12" s="225" t="s">
        <v>115</v>
      </c>
      <c r="J12" s="224">
        <f>IF('1) 日本 - 中国'!E12="", "", '1) 日本 - 中国'!E12)</f>
        <v>561</v>
      </c>
      <c r="K12" s="202" t="s">
        <v>91</v>
      </c>
      <c r="L12" s="207"/>
      <c r="M12" s="207">
        <f>IF('1) 日本 - 中国'!H12="", "", '1) 日本 - 中国'!H12)</f>
        <v>45818</v>
      </c>
      <c r="N12" s="207"/>
      <c r="O12" s="207"/>
      <c r="P12" s="207"/>
      <c r="Q12" s="207">
        <f>IF('1) 日本 - 中国'!L12="", "", '1) 日本 - 中国'!L12)</f>
        <v>45820</v>
      </c>
      <c r="R12" s="207">
        <f>IF('1) 日本 - 中国'!M12="", "", '1) 日本 - 中国'!M12)</f>
        <v>45821</v>
      </c>
      <c r="S12" s="207">
        <f>IF('1) 日本 - 中国'!N12="", "", '1) 日本 - 中国'!N12)</f>
        <v>45821</v>
      </c>
      <c r="T12" s="207">
        <f>IF('1) 日本 - 中国'!O12="", "", '1) 日本 - 中国'!O12)</f>
        <v>45822</v>
      </c>
      <c r="U12" s="207">
        <f>IF('1) 日本 - 中国'!P12="", "", '1) 日本 - 中国'!P12)</f>
        <v>45822</v>
      </c>
      <c r="V12" s="207"/>
      <c r="W12" s="207"/>
      <c r="X12" s="207"/>
      <c r="Y12" s="207"/>
      <c r="Z12" s="207">
        <f>IF('1) 日本 - 中国'!U12="", "", '1) 日本 - 中国'!U12)</f>
        <v>45825</v>
      </c>
      <c r="AA12" s="207"/>
      <c r="AB12" s="207">
        <f t="shared" si="2"/>
        <v>45830</v>
      </c>
      <c r="AC12" s="207"/>
      <c r="AD12" s="207"/>
      <c r="AE12" s="207">
        <f t="shared" si="3"/>
        <v>45838</v>
      </c>
    </row>
    <row r="13" spans="1:31" s="31" customFormat="1" ht="15" customHeight="1">
      <c r="A13" s="155">
        <f t="shared" si="0"/>
        <v>45812</v>
      </c>
      <c r="B13" s="155"/>
      <c r="C13" s="155"/>
      <c r="D13" s="155">
        <f t="shared" si="1"/>
        <v>45820</v>
      </c>
      <c r="E13" s="155"/>
      <c r="F13" s="6">
        <f>IF('1) 日本 - 中国'!A13="", "", '1) 日本 - 中国'!A13)</f>
        <v>25</v>
      </c>
      <c r="G13" s="157" t="str">
        <f>IF('1) 日本 - 中国'!B13="", "", '1) 日本 - 中国'!B13)</f>
        <v>HAO AN</v>
      </c>
      <c r="H13" s="152">
        <f>IF('1) 日本 - 中国'!C13="", "", '1) 日本 - 中国'!C13)</f>
        <v>562</v>
      </c>
      <c r="I13" s="170" t="s">
        <v>115</v>
      </c>
      <c r="J13" s="169">
        <f>IF('1) 日本 - 中国'!E13="", "", '1) 日本 - 中国'!E13)</f>
        <v>562</v>
      </c>
      <c r="K13" s="159" t="s">
        <v>91</v>
      </c>
      <c r="L13" s="155"/>
      <c r="M13" s="155">
        <f>IF('1) 日本 - 中国'!H13="", "", '1) 日本 - 中国'!H13)</f>
        <v>45825</v>
      </c>
      <c r="N13" s="155"/>
      <c r="O13" s="155"/>
      <c r="P13" s="155"/>
      <c r="Q13" s="155">
        <f>IF('1) 日本 - 中国'!L13="", "", '1) 日本 - 中国'!L13)</f>
        <v>45827</v>
      </c>
      <c r="R13" s="155">
        <f>IF('1) 日本 - 中国'!M13="", "", '1) 日本 - 中国'!M13)</f>
        <v>45828</v>
      </c>
      <c r="S13" s="155">
        <f>IF('1) 日本 - 中国'!N13="", "", '1) 日本 - 中国'!N13)</f>
        <v>45828</v>
      </c>
      <c r="T13" s="155">
        <f>IF('1) 日本 - 中国'!O13="", "", '1) 日本 - 中国'!O13)</f>
        <v>45829</v>
      </c>
      <c r="U13" s="155">
        <f>IF('1) 日本 - 中国'!P13="", "", '1) 日本 - 中国'!P13)</f>
        <v>45829</v>
      </c>
      <c r="V13" s="155"/>
      <c r="W13" s="155"/>
      <c r="X13" s="155"/>
      <c r="Y13" s="155"/>
      <c r="Z13" s="155">
        <f>IF('1) 日本 - 中国'!U13="", "", '1) 日本 - 中国'!U13)</f>
        <v>45832</v>
      </c>
      <c r="AA13" s="155"/>
      <c r="AB13" s="155">
        <f t="shared" si="2"/>
        <v>45837</v>
      </c>
      <c r="AC13" s="155"/>
      <c r="AD13" s="155"/>
      <c r="AE13" s="155">
        <f t="shared" si="3"/>
        <v>45845</v>
      </c>
    </row>
    <row r="14" spans="1:31" s="97" customFormat="1" ht="15" customHeight="1">
      <c r="A14" s="207">
        <f t="shared" si="0"/>
        <v>45819</v>
      </c>
      <c r="B14" s="207"/>
      <c r="C14" s="207"/>
      <c r="D14" s="207">
        <f t="shared" si="1"/>
        <v>45827</v>
      </c>
      <c r="E14" s="207"/>
      <c r="F14" s="53">
        <f>IF('1) 日本 - 中国'!A14="", "", '1) 日本 - 中国'!A14)</f>
        <v>26</v>
      </c>
      <c r="G14" s="198" t="str">
        <f>IF('1) 日本 - 中国'!B14="", "", '1) 日本 - 中国'!B14)</f>
        <v>HAO AN</v>
      </c>
      <c r="H14" s="199">
        <f>IF('1) 日本 - 中国'!C14="", "", '1) 日本 - 中国'!C14)</f>
        <v>563</v>
      </c>
      <c r="I14" s="225" t="s">
        <v>115</v>
      </c>
      <c r="J14" s="224">
        <f>IF('1) 日本 - 中国'!E14="", "", '1) 日本 - 中国'!E14)</f>
        <v>563</v>
      </c>
      <c r="K14" s="202" t="s">
        <v>91</v>
      </c>
      <c r="L14" s="207"/>
      <c r="M14" s="207">
        <f>IF('1) 日本 - 中国'!H14="", "", '1) 日本 - 中国'!H14)</f>
        <v>45832</v>
      </c>
      <c r="N14" s="207"/>
      <c r="O14" s="207"/>
      <c r="P14" s="207"/>
      <c r="Q14" s="207">
        <f>IF('1) 日本 - 中国'!L14="", "", '1) 日本 - 中国'!L14)</f>
        <v>45834</v>
      </c>
      <c r="R14" s="207">
        <f>IF('1) 日本 - 中国'!M14="", "", '1) 日本 - 中国'!M14)</f>
        <v>45835</v>
      </c>
      <c r="S14" s="207">
        <f>IF('1) 日本 - 中国'!N14="", "", '1) 日本 - 中国'!N14)</f>
        <v>45835</v>
      </c>
      <c r="T14" s="207">
        <f>IF('1) 日本 - 中国'!O14="", "", '1) 日本 - 中国'!O14)</f>
        <v>45836</v>
      </c>
      <c r="U14" s="207">
        <f>IF('1) 日本 - 中国'!P14="", "", '1) 日本 - 中国'!P14)</f>
        <v>45836</v>
      </c>
      <c r="V14" s="207"/>
      <c r="W14" s="207"/>
      <c r="X14" s="207"/>
      <c r="Y14" s="207"/>
      <c r="Z14" s="207">
        <f>IF('1) 日本 - 中国'!U14="", "", '1) 日本 - 中国'!U14)</f>
        <v>45839</v>
      </c>
      <c r="AA14" s="207"/>
      <c r="AB14" s="207">
        <f t="shared" si="2"/>
        <v>45844</v>
      </c>
      <c r="AC14" s="207"/>
      <c r="AD14" s="207"/>
      <c r="AE14" s="207">
        <f t="shared" si="3"/>
        <v>45852</v>
      </c>
    </row>
    <row r="15" spans="1:31" s="31" customFormat="1" ht="15" customHeight="1">
      <c r="A15" s="155">
        <f t="shared" si="0"/>
        <v>45826</v>
      </c>
      <c r="B15" s="155"/>
      <c r="C15" s="155"/>
      <c r="D15" s="155">
        <f t="shared" si="1"/>
        <v>45834</v>
      </c>
      <c r="E15" s="155"/>
      <c r="F15" s="6">
        <f>IF('1) 日本 - 中国'!A15="", "", '1) 日本 - 中国'!A15)</f>
        <v>27</v>
      </c>
      <c r="G15" s="157" t="str">
        <f>IF('1) 日本 - 中国'!B15="", "", '1) 日本 - 中国'!B15)</f>
        <v>HAO AN</v>
      </c>
      <c r="H15" s="152">
        <f>IF('1) 日本 - 中国'!C15="", "", '1) 日本 - 中国'!C15)</f>
        <v>564</v>
      </c>
      <c r="I15" s="170" t="s">
        <v>115</v>
      </c>
      <c r="J15" s="169">
        <f>IF('1) 日本 - 中国'!E15="", "", '1) 日本 - 中国'!E15)</f>
        <v>564</v>
      </c>
      <c r="K15" s="159" t="s">
        <v>91</v>
      </c>
      <c r="L15" s="155"/>
      <c r="M15" s="155">
        <f>IF('1) 日本 - 中国'!H15="", "", '1) 日本 - 中国'!H15)</f>
        <v>45839</v>
      </c>
      <c r="N15" s="155"/>
      <c r="O15" s="155"/>
      <c r="P15" s="155"/>
      <c r="Q15" s="155">
        <f>IF('1) 日本 - 中国'!L15="", "", '1) 日本 - 中国'!L15)</f>
        <v>45841</v>
      </c>
      <c r="R15" s="155">
        <f>IF('1) 日本 - 中国'!M15="", "", '1) 日本 - 中国'!M15)</f>
        <v>45842</v>
      </c>
      <c r="S15" s="155">
        <f>IF('1) 日本 - 中国'!N15="", "", '1) 日本 - 中国'!N15)</f>
        <v>45842</v>
      </c>
      <c r="T15" s="155">
        <f>IF('1) 日本 - 中国'!O15="", "", '1) 日本 - 中国'!O15)</f>
        <v>45843</v>
      </c>
      <c r="U15" s="155">
        <f>IF('1) 日本 - 中国'!P15="", "", '1) 日本 - 中国'!P15)</f>
        <v>45843</v>
      </c>
      <c r="V15" s="155"/>
      <c r="W15" s="155"/>
      <c r="X15" s="155"/>
      <c r="Y15" s="155"/>
      <c r="Z15" s="155">
        <f>IF('1) 日本 - 中国'!U15="", "", '1) 日本 - 中国'!U15)</f>
        <v>45846</v>
      </c>
      <c r="AA15" s="155"/>
      <c r="AB15" s="155">
        <f t="shared" si="2"/>
        <v>45851</v>
      </c>
      <c r="AC15" s="155"/>
      <c r="AD15" s="155"/>
      <c r="AE15" s="155">
        <f t="shared" si="3"/>
        <v>45859</v>
      </c>
    </row>
    <row r="16" spans="1:31" s="97" customFormat="1" ht="15" customHeight="1">
      <c r="A16" s="245">
        <f t="shared" si="0"/>
        <v>45833</v>
      </c>
      <c r="B16" s="245"/>
      <c r="C16" s="245"/>
      <c r="D16" s="245">
        <f t="shared" si="1"/>
        <v>45841</v>
      </c>
      <c r="E16" s="245"/>
      <c r="F16" s="76">
        <f>IF('1) 日本 - 中国'!A16="", "", '1) 日本 - 中国'!A16)</f>
        <v>28</v>
      </c>
      <c r="G16" s="240" t="str">
        <f>IF('1) 日本 - 中国'!B16="", "", '1) 日本 - 中国'!B16)</f>
        <v>HAO AN</v>
      </c>
      <c r="H16" s="241">
        <f>IF('1) 日本 - 中国'!C16="", "", '1) 日本 - 中国'!C16)</f>
        <v>565</v>
      </c>
      <c r="I16" s="273" t="s">
        <v>115</v>
      </c>
      <c r="J16" s="274">
        <f>IF('1) 日本 - 中国'!E16="", "", '1) 日本 - 中国'!E16)</f>
        <v>565</v>
      </c>
      <c r="K16" s="244" t="s">
        <v>91</v>
      </c>
      <c r="L16" s="245"/>
      <c r="M16" s="245">
        <f>IF('1) 日本 - 中国'!H16="", "", '1) 日本 - 中国'!H16)</f>
        <v>45846</v>
      </c>
      <c r="N16" s="245"/>
      <c r="O16" s="245"/>
      <c r="P16" s="245"/>
      <c r="Q16" s="245">
        <f>IF('1) 日本 - 中国'!L16="", "", '1) 日本 - 中国'!L16)</f>
        <v>45848</v>
      </c>
      <c r="R16" s="245">
        <f>IF('1) 日本 - 中国'!M16="", "", '1) 日本 - 中国'!M16)</f>
        <v>45849</v>
      </c>
      <c r="S16" s="245">
        <f>IF('1) 日本 - 中国'!N16="", "", '1) 日本 - 中国'!N16)</f>
        <v>45849</v>
      </c>
      <c r="T16" s="245">
        <f>IF('1) 日本 - 中国'!O16="", "", '1) 日本 - 中国'!O16)</f>
        <v>45850</v>
      </c>
      <c r="U16" s="245">
        <f>IF('1) 日本 - 中国'!P16="", "", '1) 日本 - 中国'!P16)</f>
        <v>45850</v>
      </c>
      <c r="V16" s="245"/>
      <c r="W16" s="245"/>
      <c r="X16" s="245"/>
      <c r="Y16" s="245"/>
      <c r="Z16" s="245">
        <f>IF('1) 日本 - 中国'!U16="", "", '1) 日本 - 中国'!U16)</f>
        <v>45853</v>
      </c>
      <c r="AA16" s="245"/>
      <c r="AB16" s="245">
        <f t="shared" si="2"/>
        <v>45858</v>
      </c>
      <c r="AC16" s="245"/>
      <c r="AD16" s="245"/>
      <c r="AE16" s="245">
        <f t="shared" si="3"/>
        <v>45866</v>
      </c>
    </row>
    <row r="17" spans="1:31" s="97" customFormat="1" ht="15" hidden="1" customHeight="1">
      <c r="A17" s="155" t="str">
        <f t="shared" ref="A17:A21" si="4">IF(D17="","",D17-8)</f>
        <v/>
      </c>
      <c r="B17" s="155"/>
      <c r="C17" s="155"/>
      <c r="D17" s="155" t="str">
        <f t="shared" ref="D17:D21" si="5">IF(M17="","",M17-5)</f>
        <v/>
      </c>
      <c r="E17" s="155"/>
      <c r="F17" s="6">
        <f>IF('1) 日本 - 中国'!A17="", "", '1) 日本 - 中国'!A17)</f>
        <v>29</v>
      </c>
      <c r="G17" s="157" t="str">
        <f>IF('1) 日本 - 中国'!B17="", "", '1) 日本 - 中国'!B17)</f>
        <v/>
      </c>
      <c r="H17" s="152" t="str">
        <f>IF('1) 日本 - 中国'!C17="", "", '1) 日本 - 中国'!C17)</f>
        <v/>
      </c>
      <c r="I17" s="170" t="s">
        <v>115</v>
      </c>
      <c r="J17" s="169" t="str">
        <f>IF('1) 日本 - 中国'!E17="", "", '1) 日本 - 中国'!E17)</f>
        <v/>
      </c>
      <c r="K17" s="159" t="s">
        <v>91</v>
      </c>
      <c r="L17" s="155"/>
      <c r="M17" s="155" t="str">
        <f>IF('1) 日本 - 中国'!H17="", "", '1) 日本 - 中国'!H17)</f>
        <v/>
      </c>
      <c r="N17" s="155"/>
      <c r="O17" s="154"/>
      <c r="P17" s="155"/>
      <c r="Q17" s="155" t="str">
        <f>IF('1) 日本 - 中国'!L17="", "", '1) 日本 - 中国'!L17)</f>
        <v/>
      </c>
      <c r="R17" s="155" t="str">
        <f>IF('1) 日本 - 中国'!M17="", "", '1) 日本 - 中国'!M17)</f>
        <v/>
      </c>
      <c r="S17" s="155" t="str">
        <f>IF('1) 日本 - 中国'!N17="", "", '1) 日本 - 中国'!N17)</f>
        <v/>
      </c>
      <c r="T17" s="154" t="str">
        <f>IF('1) 日本 - 中国'!O17="", "", '1) 日本 - 中国'!O17)</f>
        <v/>
      </c>
      <c r="U17" s="155" t="str">
        <f>IF('1) 日本 - 中国'!P17="", "", '1) 日本 - 中国'!P17)</f>
        <v/>
      </c>
      <c r="V17" s="155"/>
      <c r="W17" s="155"/>
      <c r="X17" s="155"/>
      <c r="Y17" s="155"/>
      <c r="Z17" s="171" t="str">
        <f>IF('1) 日本 - 中国'!U17="", "", '1) 日本 - 中国'!U17)</f>
        <v/>
      </c>
      <c r="AA17" s="155"/>
      <c r="AB17" s="155" t="str">
        <f t="shared" si="2"/>
        <v/>
      </c>
      <c r="AC17" s="155"/>
      <c r="AD17" s="155"/>
      <c r="AE17" s="155" t="str">
        <f t="shared" si="3"/>
        <v/>
      </c>
    </row>
    <row r="18" spans="1:31" s="97" customFormat="1" ht="15" hidden="1" customHeight="1">
      <c r="A18" s="155" t="str">
        <f t="shared" si="4"/>
        <v/>
      </c>
      <c r="B18" s="155"/>
      <c r="C18" s="155"/>
      <c r="D18" s="155" t="str">
        <f t="shared" si="5"/>
        <v/>
      </c>
      <c r="E18" s="155"/>
      <c r="F18" s="6">
        <f>IF('1) 日本 - 中国'!A18="", "", '1) 日本 - 中国'!A18)</f>
        <v>30</v>
      </c>
      <c r="G18" s="157" t="str">
        <f>IF('1) 日本 - 中国'!B18="", "", '1) 日本 - 中国'!B18)</f>
        <v/>
      </c>
      <c r="H18" s="152" t="str">
        <f>IF('1) 日本 - 中国'!C18="", "", '1) 日本 - 中国'!C18)</f>
        <v/>
      </c>
      <c r="I18" s="170" t="s">
        <v>115</v>
      </c>
      <c r="J18" s="169" t="str">
        <f>IF('1) 日本 - 中国'!E18="", "", '1) 日本 - 中国'!E18)</f>
        <v/>
      </c>
      <c r="K18" s="159" t="s">
        <v>91</v>
      </c>
      <c r="L18" s="155"/>
      <c r="M18" s="155" t="str">
        <f>IF('1) 日本 - 中国'!H18="", "", '1) 日本 - 中国'!H18)</f>
        <v/>
      </c>
      <c r="N18" s="155"/>
      <c r="O18" s="155"/>
      <c r="P18" s="155"/>
      <c r="Q18" s="155" t="str">
        <f>IF('1) 日本 - 中国'!L18="", "", '1) 日本 - 中国'!L18)</f>
        <v/>
      </c>
      <c r="R18" s="155" t="str">
        <f>IF('1) 日本 - 中国'!M18="", "", '1) 日本 - 中国'!M18)</f>
        <v/>
      </c>
      <c r="S18" s="155" t="str">
        <f>IF('1) 日本 - 中国'!N18="", "", '1) 日本 - 中国'!N18)</f>
        <v/>
      </c>
      <c r="T18" s="155" t="str">
        <f>IF('1) 日本 - 中国'!O18="", "", '1) 日本 - 中国'!O18)</f>
        <v/>
      </c>
      <c r="U18" s="155" t="str">
        <f>IF('1) 日本 - 中国'!P18="", "", '1) 日本 - 中国'!P18)</f>
        <v/>
      </c>
      <c r="V18" s="155"/>
      <c r="W18" s="155"/>
      <c r="X18" s="155"/>
      <c r="Y18" s="155"/>
      <c r="Z18" s="171" t="str">
        <f>IF('1) 日本 - 中国'!U18="", "", '1) 日本 - 中国'!U18)</f>
        <v/>
      </c>
      <c r="AA18" s="155"/>
      <c r="AB18" s="155" t="str">
        <f t="shared" si="2"/>
        <v/>
      </c>
      <c r="AC18" s="155"/>
      <c r="AD18" s="155"/>
      <c r="AE18" s="155" t="str">
        <f t="shared" si="3"/>
        <v/>
      </c>
    </row>
    <row r="19" spans="1:31" s="97" customFormat="1" ht="15" hidden="1" customHeight="1">
      <c r="A19" s="155" t="str">
        <f t="shared" si="4"/>
        <v/>
      </c>
      <c r="B19" s="155"/>
      <c r="C19" s="155"/>
      <c r="D19" s="155" t="str">
        <f t="shared" si="5"/>
        <v/>
      </c>
      <c r="E19" s="155"/>
      <c r="F19" s="6">
        <f>IF('1) 日本 - 中国'!A19="", "", '1) 日本 - 中国'!A19)</f>
        <v>31</v>
      </c>
      <c r="G19" s="157" t="str">
        <f>IF('1) 日本 - 中国'!B19="", "", '1) 日本 - 中国'!B19)</f>
        <v/>
      </c>
      <c r="H19" s="152" t="str">
        <f>IF('1) 日本 - 中国'!C19="", "", '1) 日本 - 中国'!C19)</f>
        <v/>
      </c>
      <c r="I19" s="170" t="s">
        <v>115</v>
      </c>
      <c r="J19" s="169" t="str">
        <f>IF('1) 日本 - 中国'!E19="", "", '1) 日本 - 中国'!E19)</f>
        <v/>
      </c>
      <c r="K19" s="159" t="s">
        <v>91</v>
      </c>
      <c r="L19" s="155"/>
      <c r="M19" s="155" t="str">
        <f>IF('1) 日本 - 中国'!H19="", "", '1) 日本 - 中国'!H19)</f>
        <v/>
      </c>
      <c r="N19" s="155"/>
      <c r="O19" s="155"/>
      <c r="P19" s="155"/>
      <c r="Q19" s="155" t="str">
        <f>IF('1) 日本 - 中国'!L19="", "", '1) 日本 - 中国'!L19)</f>
        <v/>
      </c>
      <c r="R19" s="155" t="str">
        <f>IF('1) 日本 - 中国'!M19="", "", '1) 日本 - 中国'!M19)</f>
        <v/>
      </c>
      <c r="S19" s="155" t="str">
        <f>IF('1) 日本 - 中国'!N19="", "", '1) 日本 - 中国'!N19)</f>
        <v/>
      </c>
      <c r="T19" s="155" t="str">
        <f>IF('1) 日本 - 中国'!O19="", "", '1) 日本 - 中国'!O19)</f>
        <v/>
      </c>
      <c r="U19" s="155" t="str">
        <f>IF('1) 日本 - 中国'!P19="", "", '1) 日本 - 中国'!P19)</f>
        <v/>
      </c>
      <c r="V19" s="155"/>
      <c r="W19" s="155"/>
      <c r="X19" s="155"/>
      <c r="Y19" s="155"/>
      <c r="Z19" s="171" t="str">
        <f>IF('1) 日本 - 中国'!U19="", "", '1) 日本 - 中国'!U19)</f>
        <v/>
      </c>
      <c r="AA19" s="155"/>
      <c r="AB19" s="155" t="str">
        <f t="shared" si="2"/>
        <v/>
      </c>
      <c r="AC19" s="155"/>
      <c r="AD19" s="155"/>
      <c r="AE19" s="155" t="str">
        <f t="shared" si="3"/>
        <v/>
      </c>
    </row>
    <row r="20" spans="1:31" s="97" customFormat="1" ht="15" hidden="1" customHeight="1">
      <c r="A20" s="155" t="str">
        <f t="shared" si="4"/>
        <v/>
      </c>
      <c r="B20" s="155"/>
      <c r="C20" s="155"/>
      <c r="D20" s="155" t="str">
        <f t="shared" si="5"/>
        <v/>
      </c>
      <c r="E20" s="155"/>
      <c r="F20" s="6">
        <f>IF('1) 日本 - 中国'!A20="", "", '1) 日本 - 中国'!A20)</f>
        <v>32</v>
      </c>
      <c r="G20" s="157" t="str">
        <f>IF('1) 日本 - 中国'!B20="", "", '1) 日本 - 中国'!B20)</f>
        <v/>
      </c>
      <c r="H20" s="152" t="str">
        <f>IF('1) 日本 - 中国'!C20="", "", '1) 日本 - 中国'!C20)</f>
        <v/>
      </c>
      <c r="I20" s="170" t="s">
        <v>115</v>
      </c>
      <c r="J20" s="169" t="str">
        <f>IF('1) 日本 - 中国'!E20="", "", '1) 日本 - 中国'!E20)</f>
        <v/>
      </c>
      <c r="K20" s="159" t="s">
        <v>91</v>
      </c>
      <c r="L20" s="155"/>
      <c r="M20" s="155" t="str">
        <f>IF('1) 日本 - 中国'!H20="", "", '1) 日本 - 中国'!H20)</f>
        <v/>
      </c>
      <c r="N20" s="155"/>
      <c r="O20" s="155"/>
      <c r="P20" s="155"/>
      <c r="Q20" s="155" t="str">
        <f>IF('1) 日本 - 中国'!L20="", "", '1) 日本 - 中国'!L20)</f>
        <v/>
      </c>
      <c r="R20" s="155" t="str">
        <f>IF('1) 日本 - 中国'!M20="", "", '1) 日本 - 中国'!M20)</f>
        <v/>
      </c>
      <c r="S20" s="155" t="str">
        <f>IF('1) 日本 - 中国'!N20="", "", '1) 日本 - 中国'!N20)</f>
        <v/>
      </c>
      <c r="T20" s="155" t="str">
        <f>IF('1) 日本 - 中国'!O20="", "", '1) 日本 - 中国'!O20)</f>
        <v/>
      </c>
      <c r="U20" s="155" t="str">
        <f>IF('1) 日本 - 中国'!P20="", "", '1) 日本 - 中国'!P20)</f>
        <v/>
      </c>
      <c r="V20" s="155"/>
      <c r="W20" s="155"/>
      <c r="X20" s="155"/>
      <c r="Y20" s="155"/>
      <c r="Z20" s="171" t="str">
        <f>IF('1) 日本 - 中国'!U20="", "", '1) 日本 - 中国'!U20)</f>
        <v/>
      </c>
      <c r="AA20" s="155"/>
      <c r="AB20" s="155" t="str">
        <f t="shared" si="2"/>
        <v/>
      </c>
      <c r="AC20" s="155"/>
      <c r="AD20" s="155"/>
      <c r="AE20" s="155" t="str">
        <f t="shared" si="3"/>
        <v/>
      </c>
    </row>
    <row r="21" spans="1:31" s="97" customFormat="1" ht="15" hidden="1" customHeight="1">
      <c r="A21" s="167" t="str">
        <f t="shared" si="4"/>
        <v/>
      </c>
      <c r="B21" s="167"/>
      <c r="C21" s="167"/>
      <c r="D21" s="167" t="str">
        <f t="shared" si="5"/>
        <v/>
      </c>
      <c r="E21" s="167"/>
      <c r="F21" s="161">
        <f>IF('1) 日本 - 中国'!A21="", "", '1) 日本 - 中国'!A21)</f>
        <v>33</v>
      </c>
      <c r="G21" s="162" t="str">
        <f>IF('1) 日本 - 中国'!B21="", "", '1) 日本 - 中国'!B21)</f>
        <v/>
      </c>
      <c r="H21" s="163" t="str">
        <f>IF('1) 日本 - 中国'!C21="", "", '1) 日本 - 中国'!C21)</f>
        <v/>
      </c>
      <c r="I21" s="164" t="s">
        <v>115</v>
      </c>
      <c r="J21" s="165" t="str">
        <f>IF('1) 日本 - 中国'!E21="", "", '1) 日本 - 中国'!E21)</f>
        <v/>
      </c>
      <c r="K21" s="166" t="s">
        <v>91</v>
      </c>
      <c r="L21" s="167"/>
      <c r="M21" s="167" t="str">
        <f>IF('1) 日本 - 中国'!H21="", "", '1) 日本 - 中国'!H21)</f>
        <v/>
      </c>
      <c r="N21" s="167"/>
      <c r="O21" s="167"/>
      <c r="P21" s="167"/>
      <c r="Q21" s="167" t="str">
        <f>IF('1) 日本 - 中国'!L21="", "", '1) 日本 - 中国'!L21)</f>
        <v/>
      </c>
      <c r="R21" s="167" t="str">
        <f>IF('1) 日本 - 中国'!M21="", "", '1) 日本 - 中国'!M21)</f>
        <v/>
      </c>
      <c r="S21" s="167" t="str">
        <f>IF('1) 日本 - 中国'!N21="", "", '1) 日本 - 中国'!N21)</f>
        <v/>
      </c>
      <c r="T21" s="167" t="str">
        <f>IF('1) 日本 - 中国'!O21="", "", '1) 日本 - 中国'!O21)</f>
        <v/>
      </c>
      <c r="U21" s="167" t="str">
        <f>IF('1) 日本 - 中国'!P21="", "", '1) 日本 - 中国'!P21)</f>
        <v/>
      </c>
      <c r="V21" s="167"/>
      <c r="W21" s="167"/>
      <c r="X21" s="167"/>
      <c r="Y21" s="167"/>
      <c r="Z21" s="172" t="str">
        <f>IF('1) 日本 - 中国'!U21="", "", '1) 日本 - 中国'!U21)</f>
        <v/>
      </c>
      <c r="AA21" s="167"/>
      <c r="AB21" s="167" t="str">
        <f t="shared" si="2"/>
        <v/>
      </c>
      <c r="AC21" s="167"/>
      <c r="AD21" s="167"/>
      <c r="AE21" s="167" t="str">
        <f t="shared" si="3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97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28" t="str">
        <f>A7</f>
        <v>日本 - 上海 - レムチャバン</v>
      </c>
      <c r="F24" s="128" t="s">
        <v>126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レムチャバン</v>
      </c>
      <c r="B25" s="39"/>
      <c r="C25" s="39"/>
      <c r="D25" s="39" t="str">
        <f>D8</f>
        <v>上海</v>
      </c>
      <c r="E25" s="39"/>
      <c r="F25" s="316" t="s">
        <v>6</v>
      </c>
      <c r="G25" s="296" t="s">
        <v>7</v>
      </c>
      <c r="H25" s="296" t="s">
        <v>8</v>
      </c>
      <c r="I25" s="305"/>
      <c r="J25" s="305"/>
      <c r="K25" s="306"/>
      <c r="L25" s="39"/>
      <c r="M25" s="39" t="str">
        <f>'1) 日本 - 中国'!H25</f>
        <v>上海</v>
      </c>
      <c r="N25" s="48"/>
      <c r="O25" s="39"/>
      <c r="P25" s="39"/>
      <c r="Q25" s="39" t="str">
        <f>'1) 日本 - 中国'!L25</f>
        <v>福山</v>
      </c>
      <c r="R25" s="49" t="str">
        <f>'1) 日本 - 中国'!M25</f>
        <v>水島</v>
      </c>
      <c r="S25" s="39" t="str">
        <f>'1) 日本 - 中国'!N25</f>
        <v>高松</v>
      </c>
      <c r="T25" s="49" t="str">
        <f>'1) 日本 - 中国'!O25</f>
        <v>広島（出島）</v>
      </c>
      <c r="U25" s="39" t="str">
        <f>'1) 日本 - 中国'!P25</f>
        <v>岩国</v>
      </c>
      <c r="V25" s="35"/>
      <c r="W25" s="35"/>
      <c r="X25" s="35"/>
      <c r="Y25" s="35"/>
      <c r="Z25" s="35" t="str">
        <f>'1) 日本 - 中国'!U25</f>
        <v>上海</v>
      </c>
      <c r="AA25" s="35"/>
      <c r="AB25" s="39" t="str">
        <f>AB8</f>
        <v>上海</v>
      </c>
      <c r="AC25" s="39"/>
      <c r="AD25" s="39"/>
      <c r="AE25" s="39" t="str">
        <f>AE8</f>
        <v>レムチャバン</v>
      </c>
    </row>
    <row r="26" spans="1:31" ht="15" customHeight="1">
      <c r="A26" s="50" t="str">
        <f>A9</f>
        <v>水/WED</v>
      </c>
      <c r="B26" s="50"/>
      <c r="C26" s="50"/>
      <c r="D26" s="50" t="str">
        <f>D9</f>
        <v>翌週木/THU</v>
      </c>
      <c r="E26" s="50"/>
      <c r="F26" s="316"/>
      <c r="G26" s="297"/>
      <c r="H26" s="297" t="s">
        <v>111</v>
      </c>
      <c r="I26" s="339"/>
      <c r="J26" s="309" t="s">
        <v>112</v>
      </c>
      <c r="K26" s="308"/>
      <c r="L26" s="50"/>
      <c r="M26" s="40" t="str">
        <f>'1) 日本 - 中国'!H26</f>
        <v>土/SAT</v>
      </c>
      <c r="N26" s="51"/>
      <c r="O26" s="40"/>
      <c r="P26" s="40"/>
      <c r="Q26" s="40" t="str">
        <f>'1) 日本 - 中国'!L26</f>
        <v>翌週火/TUE</v>
      </c>
      <c r="R26" s="51" t="str">
        <f>'1) 日本 - 中国'!M26</f>
        <v>火/TUE</v>
      </c>
      <c r="S26" s="40" t="str">
        <f>'1) 日本 - 中国'!N26</f>
        <v>火/TUE</v>
      </c>
      <c r="T26" s="51" t="str">
        <f>'1) 日本 - 中国'!O26</f>
        <v>水/WED</v>
      </c>
      <c r="U26" s="40" t="str">
        <f>'1) 日本 - 中国'!P26</f>
        <v>水/WED</v>
      </c>
      <c r="V26" s="36"/>
      <c r="W26" s="36"/>
      <c r="X26" s="36"/>
      <c r="Y26" s="36"/>
      <c r="Z26" s="36" t="str">
        <f>'1) 日本 - 中国'!U26</f>
        <v>土/SAT</v>
      </c>
      <c r="AA26" s="36"/>
      <c r="AB26" s="50" t="s">
        <v>146</v>
      </c>
      <c r="AC26" s="50"/>
      <c r="AD26" s="50"/>
      <c r="AE26" s="40" t="str">
        <f>AE9</f>
        <v>翌週月/MON</v>
      </c>
    </row>
    <row r="27" spans="1:31" s="31" customFormat="1" ht="15" customHeight="1">
      <c r="A27" s="196">
        <f t="shared" ref="A27:A38" si="6">IF(D27="","",D27-8)</f>
        <v>45791</v>
      </c>
      <c r="B27" s="228"/>
      <c r="C27" s="228"/>
      <c r="D27" s="196">
        <f t="shared" ref="D27:D36" si="7">IF(M27="","",M27-2)</f>
        <v>45799</v>
      </c>
      <c r="E27" s="228"/>
      <c r="F27" s="227">
        <f>IF('1) 日本 - 中国'!A27="", "", '1) 日本 - 中国'!A27)</f>
        <v>22</v>
      </c>
      <c r="G27" s="204" t="str">
        <f>IF('1) 日本 - 中国'!B27="", "", '1) 日本 - 中国'!B27)</f>
        <v>ATLANTIC BRIDGE</v>
      </c>
      <c r="H27" s="199">
        <f>IF('1) 日本 - 中国'!C27="", "", '1) 日本 - 中国'!C27)</f>
        <v>2521</v>
      </c>
      <c r="I27" s="225" t="s">
        <v>82</v>
      </c>
      <c r="J27" s="224">
        <f>IF('1) 日本 - 中国'!E27="", "", '1) 日本 - 中国'!E27)</f>
        <v>2521</v>
      </c>
      <c r="K27" s="202" t="s">
        <v>91</v>
      </c>
      <c r="L27" s="228"/>
      <c r="M27" s="196">
        <f>IF('1) 日本 - 中国'!H27="", "", '1) 日本 - 中国'!H27)</f>
        <v>45801</v>
      </c>
      <c r="N27" s="229"/>
      <c r="O27" s="196"/>
      <c r="P27" s="196"/>
      <c r="Q27" s="196">
        <f>IF('1) 日本 - 中国'!L27="", "", '1) 日本 - 中国'!L27)</f>
        <v>45804</v>
      </c>
      <c r="R27" s="229">
        <f>IF('1) 日本 - 中国'!M27="", "", '1) 日本 - 中国'!M27)</f>
        <v>45804</v>
      </c>
      <c r="S27" s="196">
        <f>IF('1) 日本 - 中国'!N27="", "", '1) 日本 - 中国'!N27)</f>
        <v>45804</v>
      </c>
      <c r="T27" s="229">
        <f>IF('1) 日本 - 中国'!O27="", "", '1) 日本 - 中国'!O27)</f>
        <v>45805</v>
      </c>
      <c r="U27" s="196">
        <f>IF('1) 日本 - 中国'!P27="", "", '1) 日本 - 中国'!P27)</f>
        <v>45805</v>
      </c>
      <c r="V27" s="196"/>
      <c r="W27" s="196"/>
      <c r="X27" s="230"/>
      <c r="Y27" s="230"/>
      <c r="Z27" s="196">
        <f>IF('1) 日本 - 中国'!U27="", "", '1) 日本 - 中国'!U27)</f>
        <v>45808</v>
      </c>
      <c r="AA27" s="230"/>
      <c r="AB27" s="196">
        <f t="shared" ref="AB27:AB38" si="8">IF(Z27="","",Z27+8)</f>
        <v>45816</v>
      </c>
      <c r="AC27" s="228"/>
      <c r="AD27" s="228"/>
      <c r="AE27" s="196">
        <f t="shared" ref="AE27:AE38" si="9">IF(AB27="","",AB27+8)</f>
        <v>45824</v>
      </c>
    </row>
    <row r="28" spans="1:31" s="31" customFormat="1" ht="15" customHeight="1">
      <c r="A28" s="155">
        <f t="shared" si="6"/>
        <v>45798</v>
      </c>
      <c r="B28" s="173"/>
      <c r="C28" s="173"/>
      <c r="D28" s="155">
        <f t="shared" si="7"/>
        <v>45806</v>
      </c>
      <c r="E28" s="173"/>
      <c r="F28" s="156">
        <f>IF('1) 日本 - 中国'!A28="", "", '1) 日本 - 中国'!A28)</f>
        <v>23</v>
      </c>
      <c r="G28" s="157" t="str">
        <f>IF('1) 日本 - 中国'!B28="", "", '1) 日本 - 中国'!B28)</f>
        <v>ATLANTIC BRIDGE</v>
      </c>
      <c r="H28" s="152">
        <f>IF('1) 日本 - 中国'!C28="", "", '1) 日本 - 中国'!C28)</f>
        <v>2522</v>
      </c>
      <c r="I28" s="170" t="s">
        <v>82</v>
      </c>
      <c r="J28" s="169">
        <f>IF('1) 日本 - 中国'!E28="", "", '1) 日本 - 中国'!E28)</f>
        <v>2522</v>
      </c>
      <c r="K28" s="159" t="s">
        <v>91</v>
      </c>
      <c r="L28" s="155"/>
      <c r="M28" s="155">
        <f>IF('1) 日本 - 中国'!H28="", "", '1) 日本 - 中国'!H28)</f>
        <v>45808</v>
      </c>
      <c r="N28" s="173"/>
      <c r="O28" s="155"/>
      <c r="P28" s="155"/>
      <c r="Q28" s="155">
        <f>IF('1) 日本 - 中国'!L28="", "", '1) 日本 - 中国'!L28)</f>
        <v>45811</v>
      </c>
      <c r="R28" s="7">
        <f>IF('1) 日本 - 中国'!M28="", "", '1) 日本 - 中国'!M28)</f>
        <v>45811</v>
      </c>
      <c r="S28" s="155">
        <f>IF('1) 日本 - 中国'!N28="", "", '1) 日本 - 中国'!N28)</f>
        <v>45811</v>
      </c>
      <c r="T28" s="174">
        <f>IF('1) 日本 - 中国'!O28="", "", '1) 日本 - 中国'!O28)</f>
        <v>45812</v>
      </c>
      <c r="U28" s="155">
        <f>IF('1) 日本 - 中国'!P28="", "", '1) 日本 - 中国'!P28)</f>
        <v>45812</v>
      </c>
      <c r="V28" s="155"/>
      <c r="W28" s="155"/>
      <c r="X28" s="174"/>
      <c r="Y28" s="174"/>
      <c r="Z28" s="155">
        <f>IF('1) 日本 - 中国'!U28="", "", '1) 日本 - 中国'!U28)</f>
        <v>45815</v>
      </c>
      <c r="AA28" s="174"/>
      <c r="AB28" s="155">
        <f t="shared" si="8"/>
        <v>45823</v>
      </c>
      <c r="AC28" s="173"/>
      <c r="AD28" s="173"/>
      <c r="AE28" s="155">
        <f t="shared" si="9"/>
        <v>45831</v>
      </c>
    </row>
    <row r="29" spans="1:31" s="31" customFormat="1" ht="15" customHeight="1">
      <c r="A29" s="207">
        <f t="shared" si="6"/>
        <v>45805</v>
      </c>
      <c r="B29" s="231"/>
      <c r="C29" s="231"/>
      <c r="D29" s="207">
        <f t="shared" si="7"/>
        <v>45813</v>
      </c>
      <c r="E29" s="231"/>
      <c r="F29" s="208">
        <f>IF('1) 日本 - 中国'!A29="", "", '1) 日本 - 中国'!A29)</f>
        <v>24</v>
      </c>
      <c r="G29" s="198" t="str">
        <f>IF('1) 日本 - 中国'!B29="", "", '1) 日本 - 中国'!B29)</f>
        <v>ATLANTIC BRIDGE</v>
      </c>
      <c r="H29" s="199">
        <f>IF('1) 日本 - 中国'!C29="", "", '1) 日本 - 中国'!C29)</f>
        <v>2523</v>
      </c>
      <c r="I29" s="225" t="s">
        <v>82</v>
      </c>
      <c r="J29" s="224">
        <f>IF('1) 日本 - 中国'!E29="", "", '1) 日本 - 中国'!E29)</f>
        <v>2523</v>
      </c>
      <c r="K29" s="202" t="s">
        <v>91</v>
      </c>
      <c r="L29" s="231"/>
      <c r="M29" s="207">
        <f>IF('1) 日本 - 中国'!H29="", "", '1) 日本 - 中国'!H29)</f>
        <v>45815</v>
      </c>
      <c r="N29" s="232"/>
      <c r="O29" s="207"/>
      <c r="P29" s="207"/>
      <c r="Q29" s="207">
        <f>IF('1) 日本 - 中国'!L29="", "", '1) 日本 - 中国'!L29)</f>
        <v>45818</v>
      </c>
      <c r="R29" s="232">
        <f>IF('1) 日本 - 中国'!M29="", "", '1) 日本 - 中国'!M29)</f>
        <v>45818</v>
      </c>
      <c r="S29" s="207">
        <f>IF('1) 日本 - 中国'!N29="", "", '1) 日本 - 中国'!N29)</f>
        <v>45818</v>
      </c>
      <c r="T29" s="232">
        <f>IF('1) 日本 - 中国'!O29="", "", '1) 日本 - 中国'!O29)</f>
        <v>45819</v>
      </c>
      <c r="U29" s="207">
        <f>IF('1) 日本 - 中国'!P29="", "", '1) 日本 - 中国'!P29)</f>
        <v>45819</v>
      </c>
      <c r="V29" s="207"/>
      <c r="W29" s="207"/>
      <c r="X29" s="207"/>
      <c r="Y29" s="207"/>
      <c r="Z29" s="207">
        <f>IF('1) 日本 - 中国'!U29="", "", '1) 日本 - 中国'!U29)</f>
        <v>45822</v>
      </c>
      <c r="AA29" s="207"/>
      <c r="AB29" s="207">
        <f t="shared" si="8"/>
        <v>45830</v>
      </c>
      <c r="AC29" s="231"/>
      <c r="AD29" s="231"/>
      <c r="AE29" s="207">
        <f t="shared" si="9"/>
        <v>45838</v>
      </c>
    </row>
    <row r="30" spans="1:31" s="31" customFormat="1" ht="15" customHeight="1">
      <c r="A30" s="155">
        <f t="shared" si="6"/>
        <v>45812</v>
      </c>
      <c r="B30" s="155"/>
      <c r="C30" s="155"/>
      <c r="D30" s="155">
        <f t="shared" si="7"/>
        <v>45820</v>
      </c>
      <c r="E30" s="155"/>
      <c r="F30" s="156">
        <f>IF('1) 日本 - 中国'!A30="", "", '1) 日本 - 中国'!A30)</f>
        <v>25</v>
      </c>
      <c r="G30" s="157" t="str">
        <f>IF('1) 日本 - 中国'!B30="", "", '1) 日本 - 中国'!B30)</f>
        <v>ATLANTIC BRIDGE</v>
      </c>
      <c r="H30" s="152">
        <f>IF('1) 日本 - 中国'!C30="", "", '1) 日本 - 中国'!C30)</f>
        <v>2524</v>
      </c>
      <c r="I30" s="170" t="s">
        <v>82</v>
      </c>
      <c r="J30" s="169">
        <f>IF('1) 日本 - 中国'!E30="", "", '1) 日本 - 中国'!E30)</f>
        <v>2524</v>
      </c>
      <c r="K30" s="159" t="s">
        <v>91</v>
      </c>
      <c r="L30" s="155"/>
      <c r="M30" s="155">
        <f>IF('1) 日本 - 中国'!H30="", "", '1) 日本 - 中国'!H30)</f>
        <v>45822</v>
      </c>
      <c r="N30" s="173"/>
      <c r="O30" s="155"/>
      <c r="P30" s="155"/>
      <c r="Q30" s="155">
        <f>IF('1) 日本 - 中国'!L30="", "", '1) 日本 - 中国'!L30)</f>
        <v>45825</v>
      </c>
      <c r="R30" s="7">
        <f>IF('1) 日本 - 中国'!M30="", "", '1) 日本 - 中国'!M30)</f>
        <v>45825</v>
      </c>
      <c r="S30" s="155">
        <f>IF('1) 日本 - 中国'!N30="", "", '1) 日本 - 中国'!N30)</f>
        <v>45825</v>
      </c>
      <c r="T30" s="7">
        <f>IF('1) 日本 - 中国'!O30="", "", '1) 日本 - 中国'!O30)</f>
        <v>45826</v>
      </c>
      <c r="U30" s="155">
        <f>IF('1) 日本 - 中国'!P30="", "", '1) 日本 - 中国'!P30)</f>
        <v>45826</v>
      </c>
      <c r="V30" s="155"/>
      <c r="W30" s="155"/>
      <c r="X30" s="155"/>
      <c r="Y30" s="155"/>
      <c r="Z30" s="155">
        <f>IF('1) 日本 - 中国'!U30="", "", '1) 日本 - 中国'!U30)</f>
        <v>45829</v>
      </c>
      <c r="AA30" s="155"/>
      <c r="AB30" s="155">
        <f t="shared" si="8"/>
        <v>45837</v>
      </c>
      <c r="AC30" s="155"/>
      <c r="AD30" s="155"/>
      <c r="AE30" s="155">
        <f t="shared" si="9"/>
        <v>45845</v>
      </c>
    </row>
    <row r="31" spans="1:31" s="31" customFormat="1" ht="15" customHeight="1">
      <c r="A31" s="231">
        <f t="shared" si="6"/>
        <v>45819</v>
      </c>
      <c r="B31" s="231"/>
      <c r="C31" s="231"/>
      <c r="D31" s="231">
        <f t="shared" si="7"/>
        <v>45827</v>
      </c>
      <c r="E31" s="231"/>
      <c r="F31" s="53">
        <f>IF('1) 日本 - 中国'!A31="", "", '1) 日本 - 中国'!A31)</f>
        <v>26</v>
      </c>
      <c r="G31" s="198" t="str">
        <f>IF('1) 日本 - 中国'!B31="", "", '1) 日本 - 中国'!B31)</f>
        <v>ATLANTIC BRIDGE</v>
      </c>
      <c r="H31" s="199">
        <f>IF('1) 日本 - 中国'!C31="", "", '1) 日本 - 中国'!C31)</f>
        <v>2525</v>
      </c>
      <c r="I31" s="225" t="s">
        <v>82</v>
      </c>
      <c r="J31" s="224">
        <f>IF('1) 日本 - 中国'!E31="", "", '1) 日本 - 中国'!E31)</f>
        <v>2525</v>
      </c>
      <c r="K31" s="202" t="s">
        <v>91</v>
      </c>
      <c r="L31" s="231"/>
      <c r="M31" s="207">
        <f>IF('1) 日本 - 中国'!H31="", "", '1) 日本 - 中国'!H31)</f>
        <v>45829</v>
      </c>
      <c r="N31" s="233"/>
      <c r="O31" s="234"/>
      <c r="P31" s="234"/>
      <c r="Q31" s="207">
        <f>IF('1) 日本 - 中国'!L31="", "", '1) 日本 - 中国'!L31)</f>
        <v>45832</v>
      </c>
      <c r="R31" s="232">
        <f>IF('1) 日本 - 中国'!M31="", "", '1) 日本 - 中国'!M31)</f>
        <v>45832</v>
      </c>
      <c r="S31" s="207">
        <f>IF('1) 日本 - 中国'!N31="", "", '1) 日本 - 中国'!N31)</f>
        <v>45832</v>
      </c>
      <c r="T31" s="232">
        <f>IF('1) 日本 - 中国'!O31="", "", '1) 日本 - 中国'!O31)</f>
        <v>45833</v>
      </c>
      <c r="U31" s="207">
        <f>IF('1) 日本 - 中国'!P31="", "", '1) 日本 - 中国'!P31)</f>
        <v>45833</v>
      </c>
      <c r="V31" s="207"/>
      <c r="W31" s="207"/>
      <c r="X31" s="235"/>
      <c r="Y31" s="235"/>
      <c r="Z31" s="235">
        <f>IF('1) 日本 - 中国'!U31="", "", '1) 日本 - 中国'!U31)</f>
        <v>45836</v>
      </c>
      <c r="AA31" s="235"/>
      <c r="AB31" s="231">
        <f t="shared" si="8"/>
        <v>45844</v>
      </c>
      <c r="AC31" s="231"/>
      <c r="AD31" s="231"/>
      <c r="AE31" s="207">
        <f t="shared" si="9"/>
        <v>45852</v>
      </c>
    </row>
    <row r="32" spans="1:31" s="31" customFormat="1" ht="15" customHeight="1">
      <c r="A32" s="173">
        <f t="shared" si="6"/>
        <v>45826</v>
      </c>
      <c r="B32" s="173"/>
      <c r="C32" s="173"/>
      <c r="D32" s="173">
        <f t="shared" si="7"/>
        <v>45834</v>
      </c>
      <c r="E32" s="173"/>
      <c r="F32" s="6">
        <f>IF('1) 日本 - 中国'!A32="", "", '1) 日本 - 中国'!A32)</f>
        <v>27</v>
      </c>
      <c r="G32" s="157" t="str">
        <f>IF('1) 日本 - 中国'!B32="", "", '1) 日本 - 中国'!B32)</f>
        <v>ATLANTIC BRIDGE</v>
      </c>
      <c r="H32" s="152">
        <f>IF('1) 日本 - 中国'!C32="", "", '1) 日本 - 中国'!C32)</f>
        <v>2526</v>
      </c>
      <c r="I32" s="170" t="s">
        <v>82</v>
      </c>
      <c r="J32" s="169">
        <f>IF('1) 日本 - 中国'!E32="", "", '1) 日本 - 中国'!E32)</f>
        <v>2526</v>
      </c>
      <c r="K32" s="159" t="s">
        <v>91</v>
      </c>
      <c r="L32" s="173"/>
      <c r="M32" s="155">
        <f>IF('1) 日本 - 中国'!H32="", "", '1) 日本 - 中国'!H32)</f>
        <v>45836</v>
      </c>
      <c r="N32" s="8"/>
      <c r="O32" s="175"/>
      <c r="P32" s="175"/>
      <c r="Q32" s="155">
        <f>IF('1) 日本 - 中国'!L32="", "", '1) 日本 - 中国'!L32)</f>
        <v>45839</v>
      </c>
      <c r="R32" s="7">
        <f>IF('1) 日本 - 中国'!M32="", "", '1) 日本 - 中国'!M32)</f>
        <v>45839</v>
      </c>
      <c r="S32" s="155">
        <f>IF('1) 日本 - 中国'!N32="", "", '1) 日本 - 中国'!N32)</f>
        <v>45839</v>
      </c>
      <c r="T32" s="7">
        <f>IF('1) 日本 - 中国'!O32="", "", '1) 日本 - 中国'!O32)</f>
        <v>45840</v>
      </c>
      <c r="U32" s="155">
        <f>IF('1) 日本 - 中国'!P32="", "", '1) 日本 - 中国'!P32)</f>
        <v>45840</v>
      </c>
      <c r="V32" s="155"/>
      <c r="W32" s="155"/>
      <c r="X32" s="174"/>
      <c r="Y32" s="174"/>
      <c r="Z32" s="174">
        <f>IF('1) 日本 - 中国'!U32="", "", '1) 日本 - 中国'!U32)</f>
        <v>45843</v>
      </c>
      <c r="AA32" s="174"/>
      <c r="AB32" s="173">
        <f t="shared" si="8"/>
        <v>45851</v>
      </c>
      <c r="AC32" s="173"/>
      <c r="AD32" s="173"/>
      <c r="AE32" s="155">
        <f t="shared" si="9"/>
        <v>45859</v>
      </c>
    </row>
    <row r="33" spans="1:31" s="97" customFormat="1" ht="15" customHeight="1">
      <c r="A33" s="277">
        <f t="shared" si="6"/>
        <v>45833</v>
      </c>
      <c r="B33" s="277"/>
      <c r="C33" s="277"/>
      <c r="D33" s="277">
        <f t="shared" si="7"/>
        <v>45841</v>
      </c>
      <c r="E33" s="277"/>
      <c r="F33" s="258">
        <f>IF('1) 日本 - 中国'!A33="", "", '1) 日本 - 中国'!A33)</f>
        <v>28</v>
      </c>
      <c r="G33" s="240" t="str">
        <f>IF('1) 日本 - 中国'!B33="", "", '1) 日本 - 中国'!B33)</f>
        <v>ATLANTIC BRIDGE</v>
      </c>
      <c r="H33" s="241">
        <f>IF('1) 日本 - 中国'!C33="", "", '1) 日本 - 中国'!C33)</f>
        <v>2527</v>
      </c>
      <c r="I33" s="273" t="s">
        <v>82</v>
      </c>
      <c r="J33" s="274">
        <f>IF('1) 日本 - 中国'!E33="", "", '1) 日本 - 中国'!E33)</f>
        <v>2527</v>
      </c>
      <c r="K33" s="244" t="s">
        <v>91</v>
      </c>
      <c r="L33" s="277"/>
      <c r="M33" s="245">
        <f>IF('1) 日本 - 中国'!H33="", "", '1) 日本 - 中国'!H33)</f>
        <v>45843</v>
      </c>
      <c r="N33" s="278"/>
      <c r="O33" s="279"/>
      <c r="P33" s="279"/>
      <c r="Q33" s="245">
        <f>IF('1) 日本 - 中国'!L33="", "", '1) 日本 - 中国'!L33)</f>
        <v>45846</v>
      </c>
      <c r="R33" s="280">
        <f>IF('1) 日本 - 中国'!M33="", "", '1) 日本 - 中国'!M33)</f>
        <v>45846</v>
      </c>
      <c r="S33" s="245">
        <f>IF('1) 日本 - 中国'!N33="", "", '1) 日本 - 中国'!N33)</f>
        <v>45846</v>
      </c>
      <c r="T33" s="280">
        <f>IF('1) 日本 - 中国'!O33="", "", '1) 日本 - 中国'!O33)</f>
        <v>45847</v>
      </c>
      <c r="U33" s="245">
        <f>IF('1) 日本 - 中国'!P33="", "", '1) 日本 - 中国'!P33)</f>
        <v>45847</v>
      </c>
      <c r="V33" s="245"/>
      <c r="W33" s="245"/>
      <c r="X33" s="281"/>
      <c r="Y33" s="281"/>
      <c r="Z33" s="281">
        <f>IF('1) 日本 - 中国'!U33="", "", '1) 日本 - 中国'!U33)</f>
        <v>45850</v>
      </c>
      <c r="AA33" s="281"/>
      <c r="AB33" s="277">
        <f t="shared" si="8"/>
        <v>45858</v>
      </c>
      <c r="AC33" s="277"/>
      <c r="AD33" s="277"/>
      <c r="AE33" s="245">
        <f t="shared" si="9"/>
        <v>45866</v>
      </c>
    </row>
    <row r="34" spans="1:31" s="97" customFormat="1" ht="15" hidden="1" customHeight="1">
      <c r="A34" s="173" t="str">
        <f t="shared" si="6"/>
        <v/>
      </c>
      <c r="B34" s="173"/>
      <c r="C34" s="173"/>
      <c r="D34" s="173" t="str">
        <f t="shared" si="7"/>
        <v/>
      </c>
      <c r="E34" s="173"/>
      <c r="F34" s="156">
        <f>IF('1) 日本 - 中国'!A34="", "", '1) 日本 - 中国'!A34)</f>
        <v>29</v>
      </c>
      <c r="G34" s="157" t="str">
        <f>IF('1) 日本 - 中国'!B34="", "", '1) 日本 - 中国'!B34)</f>
        <v/>
      </c>
      <c r="H34" s="152" t="str">
        <f>IF('1) 日本 - 中国'!C34="", "", '1) 日本 - 中国'!C34)</f>
        <v/>
      </c>
      <c r="I34" s="170" t="s">
        <v>82</v>
      </c>
      <c r="J34" s="169" t="str">
        <f>IF('1) 日本 - 中国'!E34="", "", '1) 日本 - 中国'!E34)</f>
        <v/>
      </c>
      <c r="K34" s="159" t="s">
        <v>91</v>
      </c>
      <c r="L34" s="173"/>
      <c r="M34" s="155" t="str">
        <f>IF('1) 日本 - 中国'!H34="", "", '1) 日本 - 中国'!H34)</f>
        <v/>
      </c>
      <c r="N34" s="8"/>
      <c r="O34" s="175"/>
      <c r="P34" s="155"/>
      <c r="Q34" s="155" t="str">
        <f>IF('1) 日本 - 中国'!L34="", "", '1) 日本 - 中国'!L34)</f>
        <v/>
      </c>
      <c r="R34" s="7" t="str">
        <f>IF('1) 日本 - 中国'!M34="", "", '1) 日本 - 中国'!M34)</f>
        <v/>
      </c>
      <c r="S34" s="155" t="str">
        <f>IF('1) 日本 - 中国'!N34="", "", '1) 日本 - 中国'!N34)</f>
        <v/>
      </c>
      <c r="T34" s="7" t="str">
        <f>IF('1) 日本 - 中国'!O34="", "", '1) 日本 - 中国'!O34)</f>
        <v/>
      </c>
      <c r="U34" s="155" t="str">
        <f>IF('1) 日本 - 中国'!P34="", "", '1) 日本 - 中国'!P34)</f>
        <v/>
      </c>
      <c r="V34" s="155"/>
      <c r="W34" s="155"/>
      <c r="X34" s="155"/>
      <c r="Y34" s="155"/>
      <c r="Z34" s="155" t="str">
        <f>IF('1) 日本 - 中国'!U34="", "", '1) 日本 - 中国'!U34)</f>
        <v/>
      </c>
      <c r="AA34" s="174"/>
      <c r="AB34" s="173" t="str">
        <f t="shared" si="8"/>
        <v/>
      </c>
      <c r="AC34" s="173"/>
      <c r="AD34" s="173"/>
      <c r="AE34" s="155" t="str">
        <f t="shared" si="9"/>
        <v/>
      </c>
    </row>
    <row r="35" spans="1:31" s="97" customFormat="1" ht="15" hidden="1" customHeight="1">
      <c r="A35" s="173" t="str">
        <f t="shared" si="6"/>
        <v/>
      </c>
      <c r="B35" s="173"/>
      <c r="C35" s="173"/>
      <c r="D35" s="173" t="str">
        <f t="shared" si="7"/>
        <v/>
      </c>
      <c r="E35" s="173"/>
      <c r="F35" s="6">
        <f>IF('1) 日本 - 中国'!A35="", "", '1) 日本 - 中国'!A35)</f>
        <v>30</v>
      </c>
      <c r="G35" s="157" t="str">
        <f>IF('1) 日本 - 中国'!B35="", "", '1) 日本 - 中国'!B35)</f>
        <v/>
      </c>
      <c r="H35" s="152" t="str">
        <f>IF('1) 日本 - 中国'!C35="", "", '1) 日本 - 中国'!C35)</f>
        <v/>
      </c>
      <c r="I35" s="170" t="s">
        <v>82</v>
      </c>
      <c r="J35" s="169" t="str">
        <f>IF('1) 日本 - 中国'!E35="", "", '1) 日本 - 中国'!E35)</f>
        <v/>
      </c>
      <c r="K35" s="159" t="s">
        <v>91</v>
      </c>
      <c r="L35" s="173"/>
      <c r="M35" s="155" t="str">
        <f>IF('1) 日本 - 中国'!H35="", "", '1) 日本 - 中国'!H35)</f>
        <v/>
      </c>
      <c r="N35" s="8"/>
      <c r="O35" s="175"/>
      <c r="P35" s="155"/>
      <c r="Q35" s="155" t="str">
        <f>IF('1) 日本 - 中国'!L35="", "", '1) 日本 - 中国'!L35)</f>
        <v/>
      </c>
      <c r="R35" s="7" t="str">
        <f>IF('1) 日本 - 中国'!M35="", "", '1) 日本 - 中国'!M35)</f>
        <v/>
      </c>
      <c r="S35" s="155" t="str">
        <f>IF('1) 日本 - 中国'!N35="", "", '1) 日本 - 中国'!N35)</f>
        <v/>
      </c>
      <c r="T35" s="7" t="str">
        <f>IF('1) 日本 - 中国'!O35="", "", '1) 日本 - 中国'!O35)</f>
        <v/>
      </c>
      <c r="U35" s="155" t="str">
        <f>IF('1) 日本 - 中国'!P35="", "", '1) 日本 - 中国'!P35)</f>
        <v/>
      </c>
      <c r="V35" s="155"/>
      <c r="W35" s="155"/>
      <c r="X35" s="174"/>
      <c r="Y35" s="174"/>
      <c r="Z35" s="174" t="str">
        <f>IF('1) 日本 - 中国'!U35="", "", '1) 日本 - 中国'!U35)</f>
        <v/>
      </c>
      <c r="AA35" s="155"/>
      <c r="AB35" s="173" t="str">
        <f t="shared" si="8"/>
        <v/>
      </c>
      <c r="AC35" s="173"/>
      <c r="AD35" s="173"/>
      <c r="AE35" s="155" t="str">
        <f t="shared" si="9"/>
        <v/>
      </c>
    </row>
    <row r="36" spans="1:31" s="97" customFormat="1" ht="15" hidden="1" customHeight="1">
      <c r="A36" s="155" t="str">
        <f t="shared" si="6"/>
        <v/>
      </c>
      <c r="B36" s="155"/>
      <c r="C36" s="155"/>
      <c r="D36" s="155" t="str">
        <f t="shared" si="7"/>
        <v/>
      </c>
      <c r="E36" s="155"/>
      <c r="F36" s="156">
        <f>IF('1) 日本 - 中国'!A36="", "", '1) 日本 - 中国'!A36)</f>
        <v>31</v>
      </c>
      <c r="G36" s="157" t="str">
        <f>IF('1) 日本 - 中国'!B36="", "", '1) 日本 - 中国'!B36)</f>
        <v/>
      </c>
      <c r="H36" s="152" t="str">
        <f>IF('1) 日本 - 中国'!C36="", "", '1) 日本 - 中国'!C36)</f>
        <v/>
      </c>
      <c r="I36" s="170" t="s">
        <v>82</v>
      </c>
      <c r="J36" s="169" t="str">
        <f>IF('1) 日本 - 中国'!E36="", "", '1) 日本 - 中国'!E36)</f>
        <v/>
      </c>
      <c r="K36" s="159" t="s">
        <v>91</v>
      </c>
      <c r="L36" s="173"/>
      <c r="M36" s="155" t="str">
        <f>IF('1) 日本 - 中国'!H36="", "", '1) 日本 - 中国'!H36)</f>
        <v/>
      </c>
      <c r="N36" s="8"/>
      <c r="O36" s="175"/>
      <c r="P36" s="155"/>
      <c r="Q36" s="155" t="str">
        <f>IF('1) 日本 - 中国'!L36="", "", '1) 日本 - 中国'!L36)</f>
        <v/>
      </c>
      <c r="R36" s="7" t="str">
        <f>IF('1) 日本 - 中国'!M36="", "", '1) 日本 - 中国'!M36)</f>
        <v/>
      </c>
      <c r="S36" s="155" t="str">
        <f>IF('1) 日本 - 中国'!N36="", "", '1) 日本 - 中国'!N36)</f>
        <v/>
      </c>
      <c r="T36" s="7" t="str">
        <f>IF('1) 日本 - 中国'!O36="", "", '1) 日本 - 中国'!O36)</f>
        <v/>
      </c>
      <c r="U36" s="155" t="str">
        <f>IF('1) 日本 - 中国'!P36="", "", '1) 日本 - 中国'!P36)</f>
        <v/>
      </c>
      <c r="V36" s="155"/>
      <c r="W36" s="155"/>
      <c r="X36" s="155"/>
      <c r="Y36" s="155"/>
      <c r="Z36" s="155" t="str">
        <f>IF('1) 日本 - 中国'!U36="", "", '1) 日本 - 中国'!U36)</f>
        <v/>
      </c>
      <c r="AA36" s="155"/>
      <c r="AB36" s="155" t="str">
        <f t="shared" si="8"/>
        <v/>
      </c>
      <c r="AC36" s="155"/>
      <c r="AD36" s="155"/>
      <c r="AE36" s="155" t="str">
        <f t="shared" si="9"/>
        <v/>
      </c>
    </row>
    <row r="37" spans="1:31" s="97" customFormat="1" ht="15" hidden="1" customHeight="1">
      <c r="A37" s="173" t="str">
        <f t="shared" si="6"/>
        <v/>
      </c>
      <c r="B37" s="173"/>
      <c r="C37" s="173"/>
      <c r="D37" s="173" t="str">
        <f t="shared" ref="D37" si="10">IF(M37="","",M37-2)</f>
        <v/>
      </c>
      <c r="E37" s="173"/>
      <c r="F37" s="156">
        <f>IF('1) 日本 - 中国'!A37="", "", '1) 日本 - 中国'!A37)</f>
        <v>32</v>
      </c>
      <c r="G37" s="157" t="str">
        <f>IF('1) 日本 - 中国'!B37="", "", '1) 日本 - 中国'!B37)</f>
        <v/>
      </c>
      <c r="H37" s="152" t="str">
        <f>IF('1) 日本 - 中国'!C37="", "", '1) 日本 - 中国'!C37)</f>
        <v/>
      </c>
      <c r="I37" s="170" t="s">
        <v>82</v>
      </c>
      <c r="J37" s="169" t="str">
        <f>IF('1) 日本 - 中国'!E37="", "", '1) 日本 - 中国'!E37)</f>
        <v/>
      </c>
      <c r="K37" s="159" t="s">
        <v>91</v>
      </c>
      <c r="L37" s="173"/>
      <c r="M37" s="155" t="str">
        <f>IF('1) 日本 - 中国'!H37="", "", '1) 日本 - 中国'!H37)</f>
        <v/>
      </c>
      <c r="N37" s="8"/>
      <c r="O37" s="175"/>
      <c r="P37" s="155"/>
      <c r="Q37" s="155" t="str">
        <f>IF('1) 日本 - 中国'!L37="", "", '1) 日本 - 中国'!L37)</f>
        <v/>
      </c>
      <c r="R37" s="7" t="str">
        <f>IF('1) 日本 - 中国'!M37="", "", '1) 日本 - 中国'!M37)</f>
        <v/>
      </c>
      <c r="S37" s="155" t="str">
        <f>IF('1) 日本 - 中国'!N37="", "", '1) 日本 - 中国'!N37)</f>
        <v/>
      </c>
      <c r="T37" s="7" t="str">
        <f>IF('1) 日本 - 中国'!O37="", "", '1) 日本 - 中国'!O37)</f>
        <v/>
      </c>
      <c r="U37" s="155" t="str">
        <f>IF('1) 日本 - 中国'!P37="", "", '1) 日本 - 中国'!P37)</f>
        <v/>
      </c>
      <c r="V37" s="155"/>
      <c r="W37" s="155"/>
      <c r="X37" s="155"/>
      <c r="Y37" s="155"/>
      <c r="Z37" s="155" t="str">
        <f>IF('1) 日本 - 中国'!U37="", "", '1) 日本 - 中国'!U37)</f>
        <v/>
      </c>
      <c r="AA37" s="174"/>
      <c r="AB37" s="173" t="str">
        <f t="shared" si="8"/>
        <v/>
      </c>
      <c r="AC37" s="173"/>
      <c r="AD37" s="173"/>
      <c r="AE37" s="155" t="str">
        <f t="shared" si="9"/>
        <v/>
      </c>
    </row>
    <row r="38" spans="1:31" s="97" customFormat="1" ht="15" hidden="1" customHeight="1">
      <c r="A38" s="179" t="str">
        <f t="shared" si="6"/>
        <v/>
      </c>
      <c r="B38" s="179"/>
      <c r="C38" s="179"/>
      <c r="D38" s="179" t="str">
        <f>IF(M38="","",M38-2)</f>
        <v/>
      </c>
      <c r="E38" s="179"/>
      <c r="F38" s="176">
        <f>IF('1) 日本 - 中国'!A38="", "", '1) 日本 - 中国'!A38)</f>
        <v>33</v>
      </c>
      <c r="G38" s="162" t="str">
        <f>IF('1) 日本 - 中国'!B38="", "", '1) 日本 - 中国'!B38)</f>
        <v/>
      </c>
      <c r="H38" s="163" t="str">
        <f>IF('1) 日本 - 中国'!C38="", "", '1) 日本 - 中国'!C38)</f>
        <v/>
      </c>
      <c r="I38" s="177" t="s">
        <v>82</v>
      </c>
      <c r="J38" s="178" t="str">
        <f>IF('1) 日本 - 中国'!E38="", "", '1) 日本 - 中国'!E38)</f>
        <v/>
      </c>
      <c r="K38" s="166" t="s">
        <v>91</v>
      </c>
      <c r="L38" s="179"/>
      <c r="M38" s="167" t="str">
        <f>IF('1) 日本 - 中国'!H38="", "", '1) 日本 - 中国'!H38)</f>
        <v/>
      </c>
      <c r="N38" s="180"/>
      <c r="O38" s="181"/>
      <c r="P38" s="167"/>
      <c r="Q38" s="167" t="str">
        <f>IF('1) 日本 - 中国'!L38="", "", '1) 日本 - 中国'!L38)</f>
        <v/>
      </c>
      <c r="R38" s="182" t="str">
        <f>IF('1) 日本 - 中国'!M38="", "", '1) 日本 - 中国'!M38)</f>
        <v/>
      </c>
      <c r="S38" s="167" t="str">
        <f>IF('1) 日本 - 中国'!N38="", "", '1) 日本 - 中国'!N38)</f>
        <v/>
      </c>
      <c r="T38" s="182" t="str">
        <f>IF('1) 日本 - 中国'!O38="", "", '1) 日本 - 中国'!O38)</f>
        <v/>
      </c>
      <c r="U38" s="167" t="str">
        <f>IF('1) 日本 - 中国'!P38="", "", '1) 日本 - 中国'!P38)</f>
        <v/>
      </c>
      <c r="V38" s="167"/>
      <c r="W38" s="167"/>
      <c r="X38" s="167"/>
      <c r="Y38" s="167"/>
      <c r="Z38" s="167" t="str">
        <f>IF('1) 日本 - 中国'!U38="", "", '1) 日本 - 中国'!U38)</f>
        <v/>
      </c>
      <c r="AA38" s="187"/>
      <c r="AB38" s="179" t="str">
        <f t="shared" si="8"/>
        <v/>
      </c>
      <c r="AC38" s="179"/>
      <c r="AD38" s="179"/>
      <c r="AE38" s="167" t="str">
        <f t="shared" si="9"/>
        <v/>
      </c>
    </row>
    <row r="39" spans="1:31" ht="15" customHeight="1">
      <c r="F39" s="31" t="s">
        <v>67</v>
      </c>
      <c r="G39" s="113"/>
      <c r="H39" s="114"/>
      <c r="I39" s="114"/>
      <c r="J39" s="114"/>
      <c r="K39" s="114"/>
      <c r="L39" s="67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97"/>
      <c r="G40" s="97"/>
      <c r="H40" s="97"/>
      <c r="I40" s="97"/>
      <c r="J40" s="97"/>
      <c r="K40" s="97"/>
      <c r="L40" s="107"/>
      <c r="M40" s="97"/>
      <c r="N40" s="97"/>
      <c r="O40" s="97"/>
      <c r="P40" s="97"/>
      <c r="Q40" s="107"/>
      <c r="R40" s="107"/>
      <c r="S40" s="107"/>
      <c r="T40" s="107"/>
      <c r="U40" s="97"/>
      <c r="V40" s="97"/>
      <c r="W40" s="97"/>
      <c r="X40" s="97"/>
      <c r="Y40" s="107"/>
      <c r="Z40" s="107"/>
      <c r="AA40" s="107"/>
    </row>
    <row r="41" spans="1:31" s="31" customFormat="1" ht="15" customHeight="1">
      <c r="F41" s="97"/>
      <c r="G41" s="97"/>
      <c r="H41" s="97"/>
      <c r="I41" s="97"/>
      <c r="J41" s="97"/>
      <c r="K41" s="97"/>
      <c r="L41" s="107"/>
      <c r="M41" s="97"/>
      <c r="N41" s="97"/>
      <c r="O41" s="97"/>
      <c r="P41" s="97"/>
      <c r="Q41" s="107"/>
      <c r="R41" s="107"/>
      <c r="S41" s="107"/>
      <c r="T41" s="107"/>
      <c r="U41" s="97"/>
      <c r="V41" s="97"/>
      <c r="W41" s="97"/>
      <c r="X41" s="97"/>
      <c r="Y41" s="107"/>
      <c r="Z41" s="107"/>
      <c r="AA41" s="107"/>
    </row>
    <row r="42" spans="1:31" s="31" customFormat="1" ht="15" customHeight="1">
      <c r="L42" s="38"/>
      <c r="M42" s="97"/>
      <c r="N42" s="97"/>
      <c r="O42" s="97"/>
      <c r="P42" s="97"/>
      <c r="Q42" s="38"/>
      <c r="R42" s="107"/>
      <c r="S42" s="107"/>
      <c r="T42" s="107"/>
      <c r="U42" s="97"/>
      <c r="V42" s="97"/>
      <c r="W42" s="97"/>
      <c r="X42" s="97"/>
      <c r="Y42" s="107"/>
      <c r="Z42" s="107"/>
      <c r="AA42" s="38"/>
    </row>
    <row r="43" spans="1:31" s="31" customFormat="1" ht="15" customHeight="1"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</row>
    <row r="44" spans="1:31" s="31" customFormat="1" ht="15" customHeight="1"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</row>
    <row r="45" spans="1:31" s="97" customFormat="1" ht="15" customHeight="1">
      <c r="F45" s="116"/>
      <c r="G45" s="117"/>
      <c r="H45" s="118"/>
      <c r="I45" s="118"/>
      <c r="J45" s="118"/>
      <c r="K45" s="118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97" customFormat="1" ht="15" customHeight="1">
      <c r="F46" s="116"/>
      <c r="G46" s="117"/>
      <c r="H46" s="118"/>
      <c r="I46" s="118"/>
      <c r="J46" s="118"/>
      <c r="K46" s="118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97" customFormat="1" ht="15" customHeight="1">
      <c r="F47" s="116"/>
      <c r="G47" s="117"/>
      <c r="H47" s="118"/>
      <c r="I47" s="118"/>
      <c r="J47" s="118"/>
      <c r="K47" s="118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16"/>
      <c r="G48" s="117"/>
      <c r="H48" s="118"/>
      <c r="I48" s="118"/>
      <c r="J48" s="118"/>
      <c r="K48" s="118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16"/>
      <c r="G49" s="117"/>
      <c r="H49" s="118"/>
      <c r="I49" s="118"/>
      <c r="J49" s="118"/>
      <c r="K49" s="118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16"/>
      <c r="G50" s="117"/>
      <c r="H50" s="118"/>
      <c r="I50" s="118"/>
      <c r="J50" s="118"/>
      <c r="K50" s="118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97" customFormat="1" ht="15" customHeight="1">
      <c r="F51" s="116"/>
      <c r="G51" s="117"/>
      <c r="H51" s="118"/>
      <c r="I51" s="118"/>
      <c r="J51" s="118"/>
      <c r="K51" s="118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97" customFormat="1" ht="15" customHeight="1">
      <c r="F52" s="116"/>
      <c r="G52" s="117"/>
      <c r="H52" s="118"/>
      <c r="I52" s="118"/>
      <c r="J52" s="118"/>
      <c r="K52" s="118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97" customFormat="1" ht="15" customHeight="1">
      <c r="F53" s="116"/>
      <c r="G53" s="117"/>
      <c r="H53" s="118"/>
      <c r="I53" s="118"/>
      <c r="J53" s="118"/>
      <c r="K53" s="118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97" customFormat="1" ht="15" customHeight="1">
      <c r="F54" s="116"/>
      <c r="G54" s="117"/>
      <c r="H54" s="118"/>
      <c r="I54" s="118"/>
      <c r="J54" s="118"/>
      <c r="K54" s="11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97" customFormat="1" ht="15" customHeight="1">
      <c r="F55" s="116"/>
      <c r="G55" s="117"/>
      <c r="H55" s="118"/>
      <c r="I55" s="118"/>
      <c r="J55" s="118"/>
      <c r="K55" s="118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97" customFormat="1" ht="15" customHeight="1">
      <c r="F56" s="116"/>
      <c r="G56" s="117"/>
      <c r="H56" s="118"/>
      <c r="I56" s="118"/>
      <c r="J56" s="118"/>
      <c r="K56" s="118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97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97"/>
      <c r="I65" s="97"/>
      <c r="J65" s="97"/>
      <c r="K65" s="97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94"/>
      <c r="B69" s="94"/>
      <c r="C69" s="94"/>
      <c r="D69" s="94"/>
      <c r="E69" s="119"/>
      <c r="F69" s="94"/>
      <c r="G69" s="94"/>
      <c r="H69" s="120"/>
      <c r="I69" s="120"/>
      <c r="J69" s="120"/>
      <c r="K69" s="120"/>
      <c r="L69" s="120"/>
      <c r="M69" s="120"/>
      <c r="N69" s="119"/>
      <c r="O69" s="23"/>
      <c r="P69" s="119"/>
      <c r="Q69" s="120"/>
      <c r="R69" s="94"/>
      <c r="S69" s="23"/>
      <c r="T69" s="94"/>
      <c r="U69" s="94"/>
      <c r="V69" s="23"/>
      <c r="W69" s="23"/>
      <c r="X69" s="23"/>
      <c r="Y69" s="23"/>
      <c r="Z69" s="23"/>
      <c r="AA69" s="23"/>
      <c r="AB69" s="94"/>
      <c r="AC69" s="94"/>
    </row>
    <row r="70" spans="1:29" ht="15.75" customHeight="1">
      <c r="A70" s="94"/>
      <c r="B70" s="94"/>
      <c r="C70" s="94"/>
      <c r="D70" s="94"/>
      <c r="E70" s="119"/>
      <c r="F70" s="94"/>
      <c r="G70" s="94"/>
      <c r="H70" s="120"/>
      <c r="I70" s="120"/>
      <c r="J70" s="120"/>
      <c r="K70" s="120"/>
      <c r="L70" s="120"/>
      <c r="M70" s="120"/>
      <c r="N70" s="119"/>
      <c r="O70" s="23"/>
      <c r="P70" s="119"/>
      <c r="Q70" s="120"/>
      <c r="R70" s="94"/>
      <c r="S70" s="23"/>
      <c r="T70" s="94"/>
      <c r="U70" s="94"/>
      <c r="V70" s="23"/>
      <c r="W70" s="23"/>
      <c r="X70" s="23"/>
      <c r="Y70" s="23"/>
      <c r="Z70" s="23"/>
      <c r="AA70" s="23"/>
      <c r="AB70" s="94"/>
      <c r="AC70" s="94"/>
    </row>
    <row r="71" spans="1:29" ht="15.75" customHeight="1">
      <c r="E71" s="22"/>
      <c r="F71" s="121"/>
      <c r="G71" s="121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94"/>
      <c r="G73" s="94"/>
      <c r="H73" s="94"/>
      <c r="I73" s="94"/>
      <c r="J73" s="94"/>
      <c r="K73" s="94"/>
      <c r="L73" s="94"/>
      <c r="M73" s="94"/>
      <c r="N73" s="23"/>
      <c r="O73" s="23"/>
      <c r="P73" s="23"/>
      <c r="Q73" s="94"/>
      <c r="R73" s="94"/>
      <c r="S73" s="23"/>
      <c r="T73" s="94"/>
      <c r="U73" s="94"/>
      <c r="V73" s="23"/>
      <c r="W73" s="23"/>
      <c r="X73" s="23"/>
      <c r="Y73" s="23"/>
      <c r="Z73" s="23"/>
      <c r="AA73" s="23"/>
    </row>
    <row r="74" spans="1:29" ht="15.75" customHeight="1">
      <c r="E74" s="23"/>
      <c r="F74" s="94"/>
      <c r="G74" s="94"/>
      <c r="H74" s="94"/>
      <c r="I74" s="94"/>
      <c r="J74" s="94"/>
      <c r="K74" s="94"/>
      <c r="L74" s="94"/>
      <c r="M74" s="94"/>
      <c r="N74" s="23"/>
      <c r="O74" s="23"/>
      <c r="P74" s="23"/>
      <c r="Q74" s="94"/>
      <c r="R74" s="94"/>
      <c r="S74" s="23"/>
      <c r="T74" s="94"/>
      <c r="U74" s="94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62" orientation="landscape" cellComments="asDisplayed" horizontalDpi="4294967293" r:id="rId1"/>
  <headerFooter>
    <oddFooter>&amp;C&amp;"Yu Mincho,太字"&amp;20&amp;A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1) 日本 - 中国</vt:lpstr>
      <vt:lpstr>2) 中国 - 台湾</vt:lpstr>
      <vt:lpstr>3) 台湾 → 上海 → 日本</vt:lpstr>
      <vt:lpstr>4) 日本 → 上海 → 台湾</vt:lpstr>
      <vt:lpstr>5) 日本 - 上海 - ホーチミン</vt:lpstr>
      <vt:lpstr>6) 日本 - 上海 - レムチャバン</vt:lpstr>
      <vt:lpstr>'2) 中国 - 台湾'!Print_Area</vt:lpstr>
      <vt:lpstr>'3) 台湾 → 上海 → 日本'!Print_Area</vt:lpstr>
      <vt:lpstr>'4) 日本 → 上海 → 台湾'!Print_Area</vt:lpstr>
      <vt:lpstr>'5) 日本 - 上海 - ホーチミン'!Print_Area</vt:lpstr>
      <vt:lpstr>'6) 日本 - 上海 - レムチャバン'!Print_Area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森岡　正剛</dc:creator>
  <cp:lastModifiedBy>土井 貴志</cp:lastModifiedBy>
  <cp:lastPrinted>2025-05-21T01:14:52Z</cp:lastPrinted>
  <dcterms:created xsi:type="dcterms:W3CDTF">2015-06-02T04:30:00Z</dcterms:created>
  <dcterms:modified xsi:type="dcterms:W3CDTF">2025-05-26T05:01:16Z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