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72.18.33.222\08_代理店事業\旧 営業企画課\民生輪船\【SCHEDULE・MOVEMENT】\"/>
    </mc:Choice>
  </mc:AlternateContent>
  <xr:revisionPtr revIDLastSave="0" documentId="13_ncr:1_{0A6DF946-9970-4F40-AD29-5B01AB2D4427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state="hidden" r:id="rId3"/>
    <sheet name="4) 日本 → 上海 → 台湾" sheetId="6" state="hidden" r:id="rId4"/>
    <sheet name="5) 日本 - 上海 - ホーチミン" sheetId="4" state="hidden" r:id="rId5"/>
    <sheet name="6) 日本 - 上海 - レムチャバン" sheetId="3" state="hidden" r:id="rId6"/>
    <sheet name="7) ホーチミン → 青島 → 伊万里" sheetId="9" state="hidden" r:id="rId7"/>
  </sheets>
  <externalReferences>
    <externalReference r:id="rId8"/>
  </externalReferences>
  <definedNames>
    <definedName name="_xlnm.Print_Area" localSheetId="0">'1) 日本 - 中国'!$A$1:$W$74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9" i="1" l="1"/>
  <c r="W45" i="1"/>
  <c r="I10" i="7" l="1"/>
  <c r="J10" i="7" s="1"/>
  <c r="K10" i="7" s="1"/>
  <c r="M10" i="7" s="1"/>
  <c r="G11" i="7" s="1"/>
  <c r="D12" i="7"/>
  <c r="D13" i="7" s="1"/>
  <c r="D14" i="7" s="1"/>
  <c r="D15" i="7" s="1"/>
  <c r="D11" i="7"/>
  <c r="D10" i="7"/>
  <c r="A10" i="7"/>
  <c r="N49" i="1" l="1"/>
  <c r="N48" i="1"/>
  <c r="H48" i="1"/>
  <c r="G48" i="1"/>
  <c r="N47" i="1"/>
  <c r="M47" i="1"/>
  <c r="W46" i="1"/>
  <c r="R46" i="1"/>
  <c r="G47" i="1"/>
  <c r="G46" i="1"/>
  <c r="H47" i="1"/>
  <c r="I47" i="1" s="1"/>
  <c r="H46" i="1"/>
  <c r="I46" i="1" s="1"/>
  <c r="G45" i="1"/>
  <c r="H45" i="1" s="1"/>
  <c r="I45" i="1" s="1"/>
  <c r="W44" i="1"/>
  <c r="V44" i="1"/>
  <c r="U44" i="1"/>
  <c r="T44" i="1"/>
  <c r="R44" i="1"/>
  <c r="Q44" i="1"/>
  <c r="P44" i="1"/>
  <c r="O44" i="1"/>
  <c r="N44" i="1"/>
  <c r="M44" i="1"/>
  <c r="L44" i="1"/>
  <c r="J44" i="1"/>
  <c r="H33" i="1"/>
  <c r="U33" i="1" s="1"/>
  <c r="E33" i="1"/>
  <c r="C33" i="1"/>
  <c r="L32" i="1"/>
  <c r="L31" i="1"/>
  <c r="L30" i="1"/>
  <c r="O29" i="1"/>
  <c r="L29" i="1"/>
  <c r="U29" i="1"/>
  <c r="H30" i="1"/>
  <c r="M30" i="1" s="1"/>
  <c r="N30" i="1" s="1"/>
  <c r="O30" i="1" s="1"/>
  <c r="P30" i="1" s="1"/>
  <c r="M29" i="1"/>
  <c r="N29" i="1" s="1"/>
  <c r="P29" i="1" s="1"/>
  <c r="C31" i="1"/>
  <c r="E31" i="1" s="1"/>
  <c r="C30" i="1"/>
  <c r="E30" i="1" s="1"/>
  <c r="C29" i="1"/>
  <c r="E29" i="1"/>
  <c r="L46" i="1" l="1"/>
  <c r="M46" i="1" s="1"/>
  <c r="N46" i="1" s="1"/>
  <c r="O46" i="1" s="1"/>
  <c r="P46" i="1" s="1"/>
  <c r="J46" i="1"/>
  <c r="L47" i="1"/>
  <c r="O47" i="1" s="1"/>
  <c r="P47" i="1" s="1"/>
  <c r="L45" i="1"/>
  <c r="M45" i="1" s="1"/>
  <c r="N45" i="1" s="1"/>
  <c r="O45" i="1" s="1"/>
  <c r="P45" i="1" s="1"/>
  <c r="J45" i="1"/>
  <c r="L33" i="1"/>
  <c r="M33" i="1" s="1"/>
  <c r="N33" i="1" s="1"/>
  <c r="O33" i="1" s="1"/>
  <c r="P33" i="1" s="1"/>
  <c r="U30" i="1"/>
  <c r="H31" i="1" s="1"/>
  <c r="U31" i="1" s="1"/>
  <c r="H32" i="1" s="1"/>
  <c r="U32" i="1"/>
  <c r="M32" i="1"/>
  <c r="N32" i="1" s="1"/>
  <c r="O32" i="1" s="1"/>
  <c r="P32" i="1" s="1"/>
  <c r="M31" i="1"/>
  <c r="N31" i="1" s="1"/>
  <c r="O31" i="1" s="1"/>
  <c r="P31" i="1" s="1"/>
  <c r="C32" i="1"/>
  <c r="E32" i="1" s="1"/>
  <c r="O55" i="9"/>
  <c r="N55" i="9"/>
  <c r="M55" i="9"/>
  <c r="L55" i="9"/>
  <c r="K55" i="9"/>
  <c r="J55" i="9"/>
  <c r="O54" i="9"/>
  <c r="N54" i="9"/>
  <c r="M54" i="9"/>
  <c r="L54" i="9"/>
  <c r="K54" i="9"/>
  <c r="J54" i="9"/>
  <c r="O53" i="9"/>
  <c r="N53" i="9"/>
  <c r="M53" i="9"/>
  <c r="L53" i="9"/>
  <c r="K53" i="9"/>
  <c r="J53" i="9"/>
  <c r="O52" i="9"/>
  <c r="N52" i="9"/>
  <c r="M52" i="9"/>
  <c r="L52" i="9"/>
  <c r="K52" i="9"/>
  <c r="J52" i="9"/>
  <c r="O51" i="9"/>
  <c r="N51" i="9"/>
  <c r="M51" i="9"/>
  <c r="L51" i="9"/>
  <c r="K51" i="9"/>
  <c r="J51" i="9"/>
  <c r="N50" i="9"/>
  <c r="M50" i="9"/>
  <c r="N49" i="9"/>
  <c r="N48" i="9"/>
  <c r="N47" i="9"/>
  <c r="M47" i="9"/>
  <c r="N46" i="9"/>
  <c r="N45" i="9"/>
  <c r="N44" i="9"/>
  <c r="J44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50" i="9"/>
  <c r="F49" i="9"/>
  <c r="F48" i="9"/>
  <c r="F47" i="9"/>
  <c r="F46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D44" i="9"/>
  <c r="P4" i="9"/>
  <c r="P3" i="9"/>
  <c r="J2" i="9"/>
  <c r="Q1" i="3"/>
  <c r="Y55" i="9"/>
  <c r="X55" i="9"/>
  <c r="W55" i="9"/>
  <c r="V55" i="9"/>
  <c r="U55" i="9"/>
  <c r="T55" i="9"/>
  <c r="S55" i="9"/>
  <c r="R55" i="9"/>
  <c r="Q55" i="9"/>
  <c r="P55" i="9"/>
  <c r="B55" i="9"/>
  <c r="A55" i="9" s="1"/>
  <c r="Y54" i="9"/>
  <c r="X54" i="9"/>
  <c r="W54" i="9"/>
  <c r="V54" i="9"/>
  <c r="U54" i="9"/>
  <c r="T54" i="9"/>
  <c r="S54" i="9"/>
  <c r="R54" i="9"/>
  <c r="Q54" i="9"/>
  <c r="P54" i="9"/>
  <c r="B54" i="9"/>
  <c r="A54" i="9" s="1"/>
  <c r="Y53" i="9"/>
  <c r="X53" i="9"/>
  <c r="W53" i="9"/>
  <c r="V53" i="9"/>
  <c r="U53" i="9"/>
  <c r="T53" i="9"/>
  <c r="S53" i="9"/>
  <c r="R53" i="9"/>
  <c r="Q53" i="9"/>
  <c r="P53" i="9"/>
  <c r="B53" i="9"/>
  <c r="A53" i="9" s="1"/>
  <c r="Y52" i="9"/>
  <c r="X52" i="9"/>
  <c r="W52" i="9"/>
  <c r="V52" i="9"/>
  <c r="U52" i="9"/>
  <c r="T52" i="9"/>
  <c r="S52" i="9"/>
  <c r="R52" i="9"/>
  <c r="Q52" i="9"/>
  <c r="P52" i="9"/>
  <c r="B52" i="9"/>
  <c r="A52" i="9" s="1"/>
  <c r="Y51" i="9"/>
  <c r="X51" i="9"/>
  <c r="W51" i="9"/>
  <c r="V51" i="9"/>
  <c r="U51" i="9"/>
  <c r="T51" i="9"/>
  <c r="S51" i="9"/>
  <c r="R51" i="9"/>
  <c r="Q51" i="9"/>
  <c r="P51" i="9"/>
  <c r="B51" i="9"/>
  <c r="A51" i="9" s="1"/>
  <c r="Y50" i="9"/>
  <c r="X50" i="9"/>
  <c r="W50" i="9"/>
  <c r="V50" i="9"/>
  <c r="U50" i="9"/>
  <c r="T50" i="9"/>
  <c r="S50" i="9"/>
  <c r="R50" i="9"/>
  <c r="Q50" i="9"/>
  <c r="P50" i="9"/>
  <c r="Z21" i="3"/>
  <c r="Z20" i="3"/>
  <c r="AB20" i="3" s="1"/>
  <c r="AE20" i="3" s="1"/>
  <c r="Z19" i="3"/>
  <c r="Z18" i="3"/>
  <c r="AB18" i="3" s="1"/>
  <c r="AE18" i="3" s="1"/>
  <c r="Z17" i="3"/>
  <c r="AB17" i="3" s="1"/>
  <c r="AE17" i="3" s="1"/>
  <c r="M38" i="3"/>
  <c r="D38" i="3" s="1"/>
  <c r="A38" i="3" s="1"/>
  <c r="Z38" i="3"/>
  <c r="AB38" i="3" s="1"/>
  <c r="AE38" i="3" s="1"/>
  <c r="U38" i="3"/>
  <c r="T38" i="3"/>
  <c r="S38" i="3"/>
  <c r="R38" i="3"/>
  <c r="Q38" i="3"/>
  <c r="Z37" i="3"/>
  <c r="U37" i="3"/>
  <c r="T37" i="3"/>
  <c r="S37" i="3"/>
  <c r="R37" i="3"/>
  <c r="Q37" i="3"/>
  <c r="M37" i="3"/>
  <c r="D37" i="3" s="1"/>
  <c r="A37" i="3" s="1"/>
  <c r="Z36" i="3"/>
  <c r="AB36" i="3" s="1"/>
  <c r="AE36" i="3" s="1"/>
  <c r="U36" i="3"/>
  <c r="T36" i="3"/>
  <c r="S36" i="3"/>
  <c r="R36" i="3"/>
  <c r="Q36" i="3"/>
  <c r="M36" i="3"/>
  <c r="D36" i="3" s="1"/>
  <c r="A36" i="3" s="1"/>
  <c r="Z35" i="3"/>
  <c r="AB35" i="3" s="1"/>
  <c r="AE35" i="3" s="1"/>
  <c r="U35" i="3"/>
  <c r="T35" i="3"/>
  <c r="S35" i="3"/>
  <c r="R35" i="3"/>
  <c r="Q35" i="3"/>
  <c r="M35" i="3"/>
  <c r="Z34" i="3"/>
  <c r="AB34" i="3" s="1"/>
  <c r="AE34" i="3" s="1"/>
  <c r="U34" i="3"/>
  <c r="T34" i="3"/>
  <c r="S34" i="3"/>
  <c r="R34" i="3"/>
  <c r="Q34" i="3"/>
  <c r="M34" i="3"/>
  <c r="J28" i="3"/>
  <c r="H38" i="3"/>
  <c r="H37" i="3"/>
  <c r="H36" i="3"/>
  <c r="H35" i="3"/>
  <c r="H34" i="3"/>
  <c r="H33" i="3"/>
  <c r="H32" i="3"/>
  <c r="H31" i="3"/>
  <c r="H30" i="3"/>
  <c r="H29" i="3"/>
  <c r="H28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AB37" i="3"/>
  <c r="AE37" i="3" s="1"/>
  <c r="D35" i="3"/>
  <c r="A35" i="3" s="1"/>
  <c r="D34" i="3"/>
  <c r="A34" i="3" s="1"/>
  <c r="U21" i="3"/>
  <c r="T21" i="3"/>
  <c r="S21" i="3"/>
  <c r="R21" i="3"/>
  <c r="Q21" i="3"/>
  <c r="M21" i="3"/>
  <c r="U20" i="3"/>
  <c r="T20" i="3"/>
  <c r="S20" i="3"/>
  <c r="R20" i="3"/>
  <c r="Q20" i="3"/>
  <c r="M20" i="3"/>
  <c r="D20" i="3" s="1"/>
  <c r="A20" i="3" s="1"/>
  <c r="U19" i="3"/>
  <c r="T19" i="3"/>
  <c r="S19" i="3"/>
  <c r="R19" i="3"/>
  <c r="Q19" i="3"/>
  <c r="M19" i="3"/>
  <c r="U18" i="3"/>
  <c r="T18" i="3"/>
  <c r="S18" i="3"/>
  <c r="R18" i="3"/>
  <c r="Q18" i="3"/>
  <c r="M18" i="3"/>
  <c r="D18" i="3" s="1"/>
  <c r="A18" i="3" s="1"/>
  <c r="U17" i="3"/>
  <c r="T17" i="3"/>
  <c r="S17" i="3"/>
  <c r="R17" i="3"/>
  <c r="Q17" i="3"/>
  <c r="M17" i="3"/>
  <c r="H21" i="3"/>
  <c r="H20" i="3"/>
  <c r="H19" i="3"/>
  <c r="H18" i="3"/>
  <c r="H17" i="3"/>
  <c r="H16" i="3"/>
  <c r="H15" i="3"/>
  <c r="H14" i="3"/>
  <c r="H13" i="3"/>
  <c r="H12" i="3"/>
  <c r="H11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AB21" i="3"/>
  <c r="AE21" i="3" s="1"/>
  <c r="AB19" i="3"/>
  <c r="AE19" i="3" s="1"/>
  <c r="Z38" i="4"/>
  <c r="AB38" i="4" s="1"/>
  <c r="AE38" i="4" s="1"/>
  <c r="U38" i="4"/>
  <c r="T38" i="4"/>
  <c r="S38" i="4"/>
  <c r="R38" i="4"/>
  <c r="Q38" i="4"/>
  <c r="M38" i="4"/>
  <c r="D38" i="4" s="1"/>
  <c r="A38" i="4" s="1"/>
  <c r="Z37" i="4"/>
  <c r="U37" i="4"/>
  <c r="T37" i="4"/>
  <c r="S37" i="4"/>
  <c r="R37" i="4"/>
  <c r="Q37" i="4"/>
  <c r="M37" i="4"/>
  <c r="D37" i="4" s="1"/>
  <c r="A37" i="4" s="1"/>
  <c r="Z36" i="4"/>
  <c r="U36" i="4"/>
  <c r="T36" i="4"/>
  <c r="S36" i="4"/>
  <c r="R36" i="4"/>
  <c r="Q36" i="4"/>
  <c r="M36" i="4"/>
  <c r="Z35" i="4"/>
  <c r="U35" i="4"/>
  <c r="T35" i="4"/>
  <c r="S35" i="4"/>
  <c r="R35" i="4"/>
  <c r="Q35" i="4"/>
  <c r="M35" i="4"/>
  <c r="D35" i="4" s="1"/>
  <c r="A35" i="4" s="1"/>
  <c r="Z34" i="4"/>
  <c r="U34" i="4"/>
  <c r="T34" i="4"/>
  <c r="S34" i="4"/>
  <c r="R34" i="4"/>
  <c r="Q34" i="4"/>
  <c r="M34" i="4"/>
  <c r="D34" i="4" s="1"/>
  <c r="A34" i="4" s="1"/>
  <c r="J28" i="4"/>
  <c r="H38" i="4"/>
  <c r="H37" i="4"/>
  <c r="H36" i="4"/>
  <c r="H35" i="4"/>
  <c r="H34" i="4"/>
  <c r="H33" i="4"/>
  <c r="H32" i="4"/>
  <c r="H31" i="4"/>
  <c r="H30" i="4"/>
  <c r="H29" i="4"/>
  <c r="H28" i="4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AB37" i="4"/>
  <c r="AE37" i="4" s="1"/>
  <c r="AB36" i="4"/>
  <c r="AE36" i="4" s="1"/>
  <c r="AB35" i="4"/>
  <c r="AE35" i="4" s="1"/>
  <c r="AB34" i="4"/>
  <c r="AE34" i="4" s="1"/>
  <c r="D36" i="4"/>
  <c r="A36" i="4" s="1"/>
  <c r="Z21" i="4"/>
  <c r="AB21" i="4" s="1"/>
  <c r="AE21" i="4" s="1"/>
  <c r="U21" i="4"/>
  <c r="T21" i="4"/>
  <c r="S21" i="4"/>
  <c r="R21" i="4"/>
  <c r="Q21" i="4"/>
  <c r="M21" i="4"/>
  <c r="D21" i="4" s="1"/>
  <c r="A21" i="4" s="1"/>
  <c r="Z20" i="4"/>
  <c r="AB20" i="4" s="1"/>
  <c r="AE20" i="4" s="1"/>
  <c r="U20" i="4"/>
  <c r="T20" i="4"/>
  <c r="S20" i="4"/>
  <c r="R20" i="4"/>
  <c r="Q20" i="4"/>
  <c r="M20" i="4"/>
  <c r="Z19" i="4"/>
  <c r="U19" i="4"/>
  <c r="T19" i="4"/>
  <c r="S19" i="4"/>
  <c r="R19" i="4"/>
  <c r="Q19" i="4"/>
  <c r="M19" i="4"/>
  <c r="D19" i="4" s="1"/>
  <c r="A19" i="4" s="1"/>
  <c r="Z18" i="4"/>
  <c r="U18" i="4"/>
  <c r="T18" i="4"/>
  <c r="S18" i="4"/>
  <c r="R18" i="4"/>
  <c r="Q18" i="4"/>
  <c r="M18" i="4"/>
  <c r="Z17" i="4"/>
  <c r="U17" i="4"/>
  <c r="T17" i="4"/>
  <c r="S17" i="4"/>
  <c r="R17" i="4"/>
  <c r="Q17" i="4"/>
  <c r="M17" i="4"/>
  <c r="D17" i="4" s="1"/>
  <c r="A17" i="4" s="1"/>
  <c r="H21" i="4"/>
  <c r="H20" i="4"/>
  <c r="H19" i="4"/>
  <c r="H18" i="4"/>
  <c r="H17" i="4"/>
  <c r="H16" i="4"/>
  <c r="H15" i="4"/>
  <c r="H14" i="4"/>
  <c r="H13" i="4"/>
  <c r="H12" i="4"/>
  <c r="H11" i="4"/>
  <c r="H10" i="4"/>
  <c r="G21" i="4"/>
  <c r="G20" i="4"/>
  <c r="G19" i="4"/>
  <c r="G18" i="4"/>
  <c r="G17" i="4"/>
  <c r="G16" i="4"/>
  <c r="G15" i="4"/>
  <c r="G14" i="4"/>
  <c r="G13" i="4"/>
  <c r="G12" i="4"/>
  <c r="G11" i="4"/>
  <c r="G10" i="4"/>
  <c r="F10" i="4"/>
  <c r="D20" i="4"/>
  <c r="A20" i="4" s="1"/>
  <c r="D18" i="4"/>
  <c r="A18" i="4" s="1"/>
  <c r="AA38" i="5"/>
  <c r="V38" i="5"/>
  <c r="U38" i="5"/>
  <c r="T38" i="5"/>
  <c r="S38" i="5"/>
  <c r="R38" i="5"/>
  <c r="N38" i="5"/>
  <c r="AA37" i="5"/>
  <c r="V37" i="5"/>
  <c r="U37" i="5"/>
  <c r="T37" i="5"/>
  <c r="S37" i="5"/>
  <c r="R37" i="5"/>
  <c r="N37" i="5"/>
  <c r="AA36" i="5"/>
  <c r="V36" i="5"/>
  <c r="U36" i="5"/>
  <c r="T36" i="5"/>
  <c r="S36" i="5"/>
  <c r="R36" i="5"/>
  <c r="N36" i="5"/>
  <c r="E36" i="5" s="1"/>
  <c r="C36" i="5" s="1"/>
  <c r="B36" i="5" s="1"/>
  <c r="A36" i="5" s="1"/>
  <c r="AA35" i="5"/>
  <c r="V35" i="5"/>
  <c r="U35" i="5"/>
  <c r="T35" i="5"/>
  <c r="S35" i="5"/>
  <c r="R35" i="5"/>
  <c r="N35" i="5"/>
  <c r="AA34" i="5"/>
  <c r="V34" i="5"/>
  <c r="U34" i="5"/>
  <c r="T34" i="5"/>
  <c r="S34" i="5"/>
  <c r="R34" i="5"/>
  <c r="N34" i="5"/>
  <c r="E34" i="5" s="1"/>
  <c r="C34" i="5" s="1"/>
  <c r="B34" i="5" s="1"/>
  <c r="A34" i="5" s="1"/>
  <c r="I38" i="5"/>
  <c r="H38" i="5"/>
  <c r="I37" i="5"/>
  <c r="H37" i="5"/>
  <c r="I36" i="5"/>
  <c r="H36" i="5"/>
  <c r="I35" i="5"/>
  <c r="H35" i="5"/>
  <c r="I34" i="5"/>
  <c r="H34" i="5"/>
  <c r="AA21" i="5"/>
  <c r="V21" i="5"/>
  <c r="U21" i="5"/>
  <c r="T21" i="5"/>
  <c r="S21" i="5"/>
  <c r="R21" i="5"/>
  <c r="N21" i="5"/>
  <c r="E21" i="5" s="1"/>
  <c r="C21" i="5" s="1"/>
  <c r="B21" i="5" s="1"/>
  <c r="A21" i="5" s="1"/>
  <c r="I21" i="5"/>
  <c r="H21" i="5"/>
  <c r="AA20" i="5"/>
  <c r="V20" i="5"/>
  <c r="U20" i="5"/>
  <c r="T20" i="5"/>
  <c r="S20" i="5"/>
  <c r="R20" i="5"/>
  <c r="N20" i="5"/>
  <c r="E20" i="5" s="1"/>
  <c r="C20" i="5" s="1"/>
  <c r="B20" i="5" s="1"/>
  <c r="A20" i="5" s="1"/>
  <c r="I20" i="5"/>
  <c r="H20" i="5"/>
  <c r="AA19" i="5"/>
  <c r="V19" i="5"/>
  <c r="U19" i="5"/>
  <c r="T19" i="5"/>
  <c r="S19" i="5"/>
  <c r="R19" i="5"/>
  <c r="N19" i="5"/>
  <c r="I19" i="5"/>
  <c r="H19" i="5"/>
  <c r="AA18" i="5"/>
  <c r="V18" i="5"/>
  <c r="U18" i="5"/>
  <c r="T18" i="5"/>
  <c r="S18" i="5"/>
  <c r="R18" i="5"/>
  <c r="N18" i="5"/>
  <c r="E18" i="5" s="1"/>
  <c r="C18" i="5" s="1"/>
  <c r="B18" i="5" s="1"/>
  <c r="A18" i="5" s="1"/>
  <c r="I18" i="5"/>
  <c r="H18" i="5"/>
  <c r="AA17" i="5"/>
  <c r="V17" i="5"/>
  <c r="U17" i="5"/>
  <c r="T17" i="5"/>
  <c r="S17" i="5"/>
  <c r="R17" i="5"/>
  <c r="N17" i="5"/>
  <c r="E17" i="5" s="1"/>
  <c r="C17" i="5" s="1"/>
  <c r="B17" i="5" s="1"/>
  <c r="A17" i="5" s="1"/>
  <c r="I17" i="5"/>
  <c r="H17" i="5"/>
  <c r="U38" i="6"/>
  <c r="P38" i="6"/>
  <c r="O38" i="6"/>
  <c r="N38" i="6"/>
  <c r="M38" i="6"/>
  <c r="L38" i="6"/>
  <c r="H38" i="6"/>
  <c r="U37" i="6"/>
  <c r="P37" i="6"/>
  <c r="O37" i="6"/>
  <c r="N37" i="6"/>
  <c r="M37" i="6"/>
  <c r="L37" i="6"/>
  <c r="H37" i="6"/>
  <c r="U36" i="6"/>
  <c r="W36" i="6" s="1"/>
  <c r="Y36" i="6" s="1"/>
  <c r="Z36" i="6" s="1"/>
  <c r="P36" i="6"/>
  <c r="O36" i="6"/>
  <c r="N36" i="6"/>
  <c r="M36" i="6"/>
  <c r="L36" i="6"/>
  <c r="H36" i="6"/>
  <c r="U35" i="6"/>
  <c r="W35" i="6" s="1"/>
  <c r="Y35" i="6" s="1"/>
  <c r="Z35" i="6" s="1"/>
  <c r="AA35" i="6" s="1"/>
  <c r="P35" i="6"/>
  <c r="O35" i="6"/>
  <c r="N35" i="6"/>
  <c r="M35" i="6"/>
  <c r="L35" i="6"/>
  <c r="H35" i="6"/>
  <c r="U34" i="6"/>
  <c r="P34" i="6"/>
  <c r="O34" i="6"/>
  <c r="N34" i="6"/>
  <c r="M34" i="6"/>
  <c r="L34" i="6"/>
  <c r="H34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E28" i="6"/>
  <c r="E27" i="6"/>
  <c r="C27" i="6"/>
  <c r="B27" i="6"/>
  <c r="A27" i="6"/>
  <c r="B21" i="6"/>
  <c r="B20" i="6"/>
  <c r="B19" i="6"/>
  <c r="B18" i="6"/>
  <c r="B17" i="6"/>
  <c r="F15" i="7"/>
  <c r="F14" i="7"/>
  <c r="F13" i="7"/>
  <c r="F12" i="7"/>
  <c r="F11" i="7"/>
  <c r="F10" i="7"/>
  <c r="E50" i="1"/>
  <c r="H50" i="9" s="1"/>
  <c r="E55" i="1"/>
  <c r="H55" i="9" s="1"/>
  <c r="E54" i="1"/>
  <c r="H54" i="9" s="1"/>
  <c r="E53" i="1"/>
  <c r="H53" i="9" s="1"/>
  <c r="E52" i="1"/>
  <c r="H52" i="9" s="1"/>
  <c r="E51" i="1"/>
  <c r="H51" i="9" s="1"/>
  <c r="E49" i="1"/>
  <c r="H49" i="9" s="1"/>
  <c r="E48" i="1"/>
  <c r="H48" i="9" s="1"/>
  <c r="E47" i="1"/>
  <c r="H47" i="9" s="1"/>
  <c r="E46" i="1"/>
  <c r="H46" i="9" s="1"/>
  <c r="E45" i="1"/>
  <c r="H45" i="9" s="1"/>
  <c r="E44" i="1"/>
  <c r="H44" i="9" s="1"/>
  <c r="E38" i="1"/>
  <c r="E38" i="6" s="1"/>
  <c r="E37" i="1"/>
  <c r="E37" i="6" s="1"/>
  <c r="E36" i="1"/>
  <c r="E36" i="6" s="1"/>
  <c r="E35" i="1"/>
  <c r="J35" i="3" s="1"/>
  <c r="E34" i="1"/>
  <c r="J34" i="3" s="1"/>
  <c r="J33" i="4"/>
  <c r="K32" i="5"/>
  <c r="K31" i="5"/>
  <c r="K30" i="5"/>
  <c r="K29" i="5"/>
  <c r="K27" i="5"/>
  <c r="E21" i="1"/>
  <c r="J21" i="4" s="1"/>
  <c r="E20" i="1"/>
  <c r="E20" i="6" s="1"/>
  <c r="E19" i="1"/>
  <c r="E19" i="6" s="1"/>
  <c r="E18" i="1"/>
  <c r="E18" i="6" s="1"/>
  <c r="E17" i="1"/>
  <c r="K17" i="5" s="1"/>
  <c r="E16" i="1"/>
  <c r="J16" i="3" s="1"/>
  <c r="E15" i="1"/>
  <c r="J15" i="4" s="1"/>
  <c r="E14" i="1"/>
  <c r="J14" i="4" s="1"/>
  <c r="E13" i="1"/>
  <c r="J13" i="3" s="1"/>
  <c r="E12" i="1"/>
  <c r="J12" i="3" s="1"/>
  <c r="E11" i="1"/>
  <c r="K11" i="5" s="1"/>
  <c r="E10" i="1"/>
  <c r="K10" i="5" s="1"/>
  <c r="C21" i="6"/>
  <c r="C20" i="6"/>
  <c r="C19" i="6"/>
  <c r="C18" i="6"/>
  <c r="C17" i="6"/>
  <c r="U21" i="6"/>
  <c r="P21" i="6"/>
  <c r="O21" i="6"/>
  <c r="N21" i="6"/>
  <c r="M21" i="6"/>
  <c r="L21" i="6"/>
  <c r="H21" i="6"/>
  <c r="U20" i="6"/>
  <c r="W20" i="6" s="1"/>
  <c r="Y20" i="6" s="1"/>
  <c r="Z20" i="6" s="1"/>
  <c r="AA20" i="6" s="1"/>
  <c r="P20" i="6"/>
  <c r="O20" i="6"/>
  <c r="N20" i="6"/>
  <c r="M20" i="6"/>
  <c r="L20" i="6"/>
  <c r="H20" i="6"/>
  <c r="U19" i="6"/>
  <c r="P19" i="6"/>
  <c r="O19" i="6"/>
  <c r="N19" i="6"/>
  <c r="M19" i="6"/>
  <c r="L19" i="6"/>
  <c r="H19" i="6"/>
  <c r="U18" i="6"/>
  <c r="W18" i="6" s="1"/>
  <c r="Y18" i="6" s="1"/>
  <c r="Z18" i="6" s="1"/>
  <c r="AA18" i="6" s="1"/>
  <c r="P18" i="6"/>
  <c r="O18" i="6"/>
  <c r="N18" i="6"/>
  <c r="M18" i="6"/>
  <c r="L18" i="6"/>
  <c r="H18" i="6"/>
  <c r="U17" i="6"/>
  <c r="P17" i="6"/>
  <c r="O17" i="6"/>
  <c r="N17" i="6"/>
  <c r="M17" i="6"/>
  <c r="L17" i="6"/>
  <c r="H17" i="6"/>
  <c r="C16" i="6"/>
  <c r="B16" i="6"/>
  <c r="C15" i="6"/>
  <c r="B15" i="6"/>
  <c r="C14" i="6"/>
  <c r="B14" i="6"/>
  <c r="C13" i="6"/>
  <c r="B13" i="6"/>
  <c r="C12" i="6"/>
  <c r="B12" i="6"/>
  <c r="C11" i="6"/>
  <c r="B11" i="6"/>
  <c r="E15" i="6"/>
  <c r="E13" i="6"/>
  <c r="C10" i="6"/>
  <c r="B10" i="6"/>
  <c r="A10" i="6"/>
  <c r="K28" i="5"/>
  <c r="I33" i="5"/>
  <c r="I32" i="5"/>
  <c r="I31" i="5"/>
  <c r="I30" i="5"/>
  <c r="I29" i="5"/>
  <c r="I28" i="5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K15" i="5"/>
  <c r="K14" i="5"/>
  <c r="K13" i="5"/>
  <c r="I16" i="5"/>
  <c r="I15" i="5"/>
  <c r="I14" i="5"/>
  <c r="I13" i="5"/>
  <c r="I12" i="5"/>
  <c r="I11" i="5"/>
  <c r="I10" i="5"/>
  <c r="H10" i="5"/>
  <c r="G10" i="5"/>
  <c r="I11" i="7"/>
  <c r="J11" i="7" s="1"/>
  <c r="K11" i="7" s="1"/>
  <c r="M11" i="7" s="1"/>
  <c r="G12" i="7" s="1"/>
  <c r="I12" i="7" s="1"/>
  <c r="J12" i="7" s="1"/>
  <c r="K12" i="7" s="1"/>
  <c r="M12" i="7" s="1"/>
  <c r="J45" i="9"/>
  <c r="H44" i="1"/>
  <c r="I44" i="1" s="1"/>
  <c r="M44" i="9" s="1"/>
  <c r="Z27" i="4"/>
  <c r="AB27" i="4" s="1"/>
  <c r="AE27" i="4" s="1"/>
  <c r="Q27" i="4"/>
  <c r="U10" i="1"/>
  <c r="H11" i="1" s="1"/>
  <c r="H11" i="6" s="1"/>
  <c r="L10" i="1"/>
  <c r="M10" i="1" s="1"/>
  <c r="N10" i="1" s="1"/>
  <c r="P10" i="1" s="1"/>
  <c r="O10" i="1" s="1"/>
  <c r="O10" i="6" s="1"/>
  <c r="D21" i="3"/>
  <c r="A21" i="3" s="1"/>
  <c r="D19" i="3"/>
  <c r="A19" i="3" s="1"/>
  <c r="D17" i="3"/>
  <c r="A17" i="3" s="1"/>
  <c r="AB19" i="4"/>
  <c r="AE19" i="4" s="1"/>
  <c r="AB18" i="4"/>
  <c r="AE18" i="4" s="1"/>
  <c r="AB17" i="4"/>
  <c r="AE17" i="4" s="1"/>
  <c r="W38" i="6"/>
  <c r="Y38" i="6" s="1"/>
  <c r="Z38" i="6" s="1"/>
  <c r="AA38" i="6" s="1"/>
  <c r="W37" i="6"/>
  <c r="Y37" i="6" s="1"/>
  <c r="Z37" i="6" s="1"/>
  <c r="AA37" i="6" s="1"/>
  <c r="W34" i="6"/>
  <c r="Y34" i="6" s="1"/>
  <c r="Z34" i="6" s="1"/>
  <c r="AA34" i="6" s="1"/>
  <c r="W21" i="6"/>
  <c r="Y21" i="6" s="1"/>
  <c r="Z21" i="6" s="1"/>
  <c r="AA21" i="6" s="1"/>
  <c r="W19" i="6"/>
  <c r="Y19" i="6" s="1"/>
  <c r="Z19" i="6" s="1"/>
  <c r="AA19" i="6" s="1"/>
  <c r="Y17" i="6"/>
  <c r="Z17" i="6" s="1"/>
  <c r="AA17" i="6" s="1"/>
  <c r="E38" i="5"/>
  <c r="C38" i="5" s="1"/>
  <c r="B38" i="5" s="1"/>
  <c r="A38" i="5" s="1"/>
  <c r="E37" i="5"/>
  <c r="C37" i="5" s="1"/>
  <c r="B37" i="5" s="1"/>
  <c r="A37" i="5" s="1"/>
  <c r="E35" i="5"/>
  <c r="C35" i="5" s="1"/>
  <c r="B35" i="5" s="1"/>
  <c r="A35" i="5" s="1"/>
  <c r="E19" i="5"/>
  <c r="C19" i="5" s="1"/>
  <c r="B19" i="5" s="1"/>
  <c r="A19" i="5" s="1"/>
  <c r="M27" i="3"/>
  <c r="D27" i="3" s="1"/>
  <c r="A27" i="3" s="1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U47" i="1" l="1"/>
  <c r="Q47" i="1"/>
  <c r="Q46" i="1"/>
  <c r="U46" i="1"/>
  <c r="U45" i="1"/>
  <c r="R45" i="1"/>
  <c r="Q45" i="1"/>
  <c r="J36" i="3"/>
  <c r="E30" i="6"/>
  <c r="E14" i="6"/>
  <c r="J29" i="4"/>
  <c r="J11" i="3"/>
  <c r="J29" i="3"/>
  <c r="K12" i="5"/>
  <c r="J30" i="3"/>
  <c r="E32" i="6"/>
  <c r="J32" i="3"/>
  <c r="J32" i="4"/>
  <c r="J31" i="3"/>
  <c r="J31" i="4"/>
  <c r="E31" i="6"/>
  <c r="J30" i="4"/>
  <c r="E29" i="6"/>
  <c r="L44" i="9"/>
  <c r="B44" i="9" s="1"/>
  <c r="A44" i="9" s="1"/>
  <c r="K44" i="9"/>
  <c r="J37" i="3"/>
  <c r="J34" i="4"/>
  <c r="J38" i="3"/>
  <c r="J35" i="4"/>
  <c r="K34" i="5"/>
  <c r="J36" i="4"/>
  <c r="E34" i="6"/>
  <c r="K35" i="5"/>
  <c r="J37" i="4"/>
  <c r="E35" i="6"/>
  <c r="K36" i="5"/>
  <c r="J38" i="4"/>
  <c r="K37" i="5"/>
  <c r="K38" i="5"/>
  <c r="Q27" i="3"/>
  <c r="Z27" i="3"/>
  <c r="AB27" i="3" s="1"/>
  <c r="AE27" i="3" s="1"/>
  <c r="E33" i="6"/>
  <c r="K33" i="5"/>
  <c r="J33" i="3"/>
  <c r="J27" i="4"/>
  <c r="J27" i="3"/>
  <c r="E17" i="6"/>
  <c r="K20" i="5"/>
  <c r="J17" i="3"/>
  <c r="J18" i="3"/>
  <c r="K19" i="5"/>
  <c r="J19" i="3"/>
  <c r="J20" i="3"/>
  <c r="K18" i="5"/>
  <c r="J17" i="4"/>
  <c r="J21" i="3"/>
  <c r="K16" i="5"/>
  <c r="J18" i="4"/>
  <c r="J19" i="4"/>
  <c r="J20" i="4"/>
  <c r="E16" i="6"/>
  <c r="K21" i="5"/>
  <c r="J16" i="4"/>
  <c r="J15" i="3"/>
  <c r="J14" i="3"/>
  <c r="J13" i="4"/>
  <c r="J12" i="4"/>
  <c r="E12" i="6"/>
  <c r="Q10" i="3"/>
  <c r="S10" i="3"/>
  <c r="T10" i="3"/>
  <c r="U10" i="3"/>
  <c r="Z10" i="3"/>
  <c r="AB10" i="3" s="1"/>
  <c r="AE10" i="3" s="1"/>
  <c r="M11" i="3"/>
  <c r="R10" i="3"/>
  <c r="E11" i="6"/>
  <c r="J11" i="4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4"/>
  <c r="R27" i="5"/>
  <c r="L27" i="6"/>
  <c r="AA27" i="5"/>
  <c r="U27" i="6"/>
  <c r="M28" i="3"/>
  <c r="D28" i="3" s="1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E21" i="6"/>
  <c r="A10" i="4"/>
  <c r="AA36" i="6"/>
  <c r="G13" i="7"/>
  <c r="I13" i="7" s="1"/>
  <c r="J13" i="7" s="1"/>
  <c r="K13" i="7" s="1"/>
  <c r="M13" i="7" s="1"/>
  <c r="G14" i="7" s="1"/>
  <c r="I14" i="7" s="1"/>
  <c r="J14" i="7" s="1"/>
  <c r="K14" i="7" s="1"/>
  <c r="M14" i="7" s="1"/>
  <c r="G15" i="7" s="1"/>
  <c r="I15" i="7" s="1"/>
  <c r="J15" i="7" s="1"/>
  <c r="K15" i="7" s="1"/>
  <c r="M15" i="7" s="1"/>
  <c r="L11" i="1"/>
  <c r="Q11" i="3" s="1"/>
  <c r="U11" i="1"/>
  <c r="Z11" i="3" s="1"/>
  <c r="AB11" i="3" s="1"/>
  <c r="AE11" i="3" s="1"/>
  <c r="N3" i="7"/>
  <c r="J2" i="7"/>
  <c r="T46" i="1" l="1"/>
  <c r="V46" i="1"/>
  <c r="T47" i="1"/>
  <c r="G49" i="1" s="1"/>
  <c r="V47" i="1"/>
  <c r="V45" i="1"/>
  <c r="T45" i="1"/>
  <c r="M45" i="9"/>
  <c r="K45" i="9"/>
  <c r="O44" i="9"/>
  <c r="R27" i="3"/>
  <c r="M27" i="6"/>
  <c r="S27" i="5"/>
  <c r="Z28" i="3"/>
  <c r="AB28" i="3" s="1"/>
  <c r="AE28" i="3" s="1"/>
  <c r="Q28" i="3"/>
  <c r="M28" i="4"/>
  <c r="D28" i="4" s="1"/>
  <c r="A28" i="4" s="1"/>
  <c r="H28" i="6"/>
  <c r="N28" i="5"/>
  <c r="H12" i="1"/>
  <c r="U11" i="6"/>
  <c r="W11" i="6" s="1"/>
  <c r="Y11" i="6" s="1"/>
  <c r="Z11" i="6" s="1"/>
  <c r="AA11" i="6" s="1"/>
  <c r="AA11" i="5"/>
  <c r="Z11" i="4"/>
  <c r="M11" i="1"/>
  <c r="R11" i="3" s="1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L45" i="9" l="1"/>
  <c r="B45" i="9" s="1"/>
  <c r="A45" i="9" s="1"/>
  <c r="N27" i="6"/>
  <c r="S27" i="3"/>
  <c r="T27" i="5"/>
  <c r="S27" i="4"/>
  <c r="U12" i="1"/>
  <c r="Z12" i="3" s="1"/>
  <c r="AB12" i="3" s="1"/>
  <c r="AE12" i="3" s="1"/>
  <c r="M12" i="3"/>
  <c r="L12" i="1"/>
  <c r="Q12" i="3" s="1"/>
  <c r="R28" i="3"/>
  <c r="Q28" i="4"/>
  <c r="L28" i="6"/>
  <c r="R28" i="5"/>
  <c r="M29" i="3"/>
  <c r="D29" i="3" s="1"/>
  <c r="A29" i="3" s="1"/>
  <c r="Z28" i="4"/>
  <c r="AB28" i="4" s="1"/>
  <c r="AE28" i="4" s="1"/>
  <c r="U28" i="6"/>
  <c r="AA28" i="5"/>
  <c r="L12" i="6"/>
  <c r="R12" i="5"/>
  <c r="Q12" i="4"/>
  <c r="N11" i="1"/>
  <c r="S11" i="3" s="1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AA12" i="5" l="1"/>
  <c r="U12" i="6"/>
  <c r="Z12" i="4"/>
  <c r="H13" i="1"/>
  <c r="M13" i="3" s="1"/>
  <c r="O45" i="9"/>
  <c r="T27" i="3"/>
  <c r="U27" i="5"/>
  <c r="T27" i="4"/>
  <c r="O27" i="6"/>
  <c r="M12" i="1"/>
  <c r="R12" i="3" s="1"/>
  <c r="Q29" i="3"/>
  <c r="M29" i="4"/>
  <c r="D29" i="4" s="1"/>
  <c r="A29" i="4" s="1"/>
  <c r="H29" i="6"/>
  <c r="N29" i="5"/>
  <c r="Z29" i="3"/>
  <c r="AB29" i="3" s="1"/>
  <c r="AE29" i="3" s="1"/>
  <c r="S28" i="3"/>
  <c r="R28" i="4"/>
  <c r="M28" i="6"/>
  <c r="S28" i="5"/>
  <c r="P11" i="1"/>
  <c r="U11" i="3" s="1"/>
  <c r="S11" i="4"/>
  <c r="T11" i="5"/>
  <c r="N11" i="6"/>
  <c r="H13" i="6"/>
  <c r="N12" i="1"/>
  <c r="S12" i="3" s="1"/>
  <c r="S12" i="5"/>
  <c r="R12" i="4"/>
  <c r="M12" i="6"/>
  <c r="U13" i="1" l="1"/>
  <c r="N13" i="5"/>
  <c r="E13" i="5" s="1"/>
  <c r="C13" i="5" s="1"/>
  <c r="M13" i="4"/>
  <c r="D13" i="4" s="1"/>
  <c r="A13" i="4" s="1"/>
  <c r="L13" i="1"/>
  <c r="J46" i="9"/>
  <c r="U27" i="3"/>
  <c r="V27" i="5"/>
  <c r="U27" i="4"/>
  <c r="P27" i="6"/>
  <c r="H14" i="1"/>
  <c r="L14" i="1" s="1"/>
  <c r="T28" i="3"/>
  <c r="S28" i="4"/>
  <c r="N28" i="6"/>
  <c r="T28" i="5"/>
  <c r="M30" i="3"/>
  <c r="D30" i="3" s="1"/>
  <c r="A30" i="3" s="1"/>
  <c r="Z29" i="4"/>
  <c r="AB29" i="4" s="1"/>
  <c r="AE29" i="4" s="1"/>
  <c r="U29" i="6"/>
  <c r="AA29" i="5"/>
  <c r="R29" i="3"/>
  <c r="Q29" i="4"/>
  <c r="L29" i="6"/>
  <c r="R29" i="5"/>
  <c r="O11" i="1"/>
  <c r="T11" i="3" s="1"/>
  <c r="V11" i="5"/>
  <c r="P11" i="6"/>
  <c r="U11" i="4"/>
  <c r="P12" i="1"/>
  <c r="U12" i="3" s="1"/>
  <c r="T12" i="5"/>
  <c r="S12" i="4"/>
  <c r="N12" i="6"/>
  <c r="M14" i="4"/>
  <c r="D14" i="4" s="1"/>
  <c r="A14" i="4" s="1"/>
  <c r="N14" i="5"/>
  <c r="E14" i="5" s="1"/>
  <c r="C14" i="5" s="1"/>
  <c r="H14" i="6"/>
  <c r="D11" i="3"/>
  <c r="A28" i="1"/>
  <c r="N4" i="7"/>
  <c r="A11" i="7"/>
  <c r="A12" i="7" s="1"/>
  <c r="A13" i="7" s="1"/>
  <c r="A14" i="7" s="1"/>
  <c r="A15" i="7" s="1"/>
  <c r="R11" i="7"/>
  <c r="Q13" i="3" l="1"/>
  <c r="M13" i="1"/>
  <c r="Q13" i="4"/>
  <c r="L13" i="6"/>
  <c r="R13" i="5"/>
  <c r="Z13" i="3"/>
  <c r="AB13" i="3" s="1"/>
  <c r="AE13" i="3" s="1"/>
  <c r="Z13" i="4"/>
  <c r="AA13" i="5"/>
  <c r="U13" i="6"/>
  <c r="M46" i="9"/>
  <c r="K46" i="9"/>
  <c r="Q14" i="3"/>
  <c r="L14" i="6"/>
  <c r="Q14" i="4"/>
  <c r="R14" i="5"/>
  <c r="M14" i="1"/>
  <c r="R14" i="3" s="1"/>
  <c r="U14" i="1"/>
  <c r="M14" i="3"/>
  <c r="A28" i="6"/>
  <c r="G28" i="5"/>
  <c r="F28" i="3"/>
  <c r="F28" i="4"/>
  <c r="M30" i="4"/>
  <c r="D30" i="4" s="1"/>
  <c r="A30" i="4" s="1"/>
  <c r="H30" i="6"/>
  <c r="N30" i="5"/>
  <c r="Z30" i="3"/>
  <c r="AB30" i="3" s="1"/>
  <c r="AE30" i="3" s="1"/>
  <c r="Q30" i="3"/>
  <c r="S29" i="3"/>
  <c r="R29" i="4"/>
  <c r="M29" i="6"/>
  <c r="S29" i="5"/>
  <c r="U28" i="3"/>
  <c r="T28" i="4"/>
  <c r="O28" i="6"/>
  <c r="U28" i="5"/>
  <c r="O12" i="1"/>
  <c r="T12" i="3" s="1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M14" i="6" l="1"/>
  <c r="S14" i="5"/>
  <c r="R13" i="3"/>
  <c r="R13" i="4"/>
  <c r="N13" i="1"/>
  <c r="M13" i="6"/>
  <c r="S13" i="5"/>
  <c r="R14" i="4"/>
  <c r="L46" i="9"/>
  <c r="B46" i="9" s="1"/>
  <c r="A46" i="9" s="1"/>
  <c r="J47" i="9"/>
  <c r="Z14" i="3"/>
  <c r="AB14" i="3" s="1"/>
  <c r="AE14" i="3" s="1"/>
  <c r="H15" i="1"/>
  <c r="U14" i="6"/>
  <c r="Z14" i="4"/>
  <c r="AA14" i="5"/>
  <c r="N14" i="1"/>
  <c r="S14" i="3" s="1"/>
  <c r="F29" i="3"/>
  <c r="F29" i="4"/>
  <c r="A29" i="6"/>
  <c r="G29" i="5"/>
  <c r="V28" i="5"/>
  <c r="U28" i="4"/>
  <c r="P28" i="6"/>
  <c r="M31" i="3"/>
  <c r="D31" i="3" s="1"/>
  <c r="A31" i="3" s="1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T14" i="5"/>
  <c r="S14" i="4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S13" i="3" l="1"/>
  <c r="N13" i="6"/>
  <c r="P13" i="1"/>
  <c r="T13" i="5"/>
  <c r="S13" i="4"/>
  <c r="N14" i="6"/>
  <c r="P14" i="1"/>
  <c r="U14" i="3" s="1"/>
  <c r="K47" i="9"/>
  <c r="O46" i="9"/>
  <c r="M15" i="3"/>
  <c r="M15" i="4"/>
  <c r="D15" i="4" s="1"/>
  <c r="A15" i="4" s="1"/>
  <c r="U15" i="1"/>
  <c r="H15" i="6"/>
  <c r="N15" i="5"/>
  <c r="E15" i="5" s="1"/>
  <c r="C15" i="5" s="1"/>
  <c r="L15" i="1"/>
  <c r="F30" i="3"/>
  <c r="F30" i="4"/>
  <c r="A30" i="6"/>
  <c r="G30" i="5"/>
  <c r="M31" i="4"/>
  <c r="D31" i="4" s="1"/>
  <c r="A31" i="4" s="1"/>
  <c r="H31" i="6"/>
  <c r="N31" i="5"/>
  <c r="Z31" i="3"/>
  <c r="AB31" i="3" s="1"/>
  <c r="AE31" i="3" s="1"/>
  <c r="Q31" i="3"/>
  <c r="U29" i="3"/>
  <c r="T29" i="4"/>
  <c r="O29" i="6"/>
  <c r="U29" i="5"/>
  <c r="S30" i="3"/>
  <c r="R30" i="4"/>
  <c r="M30" i="6"/>
  <c r="S30" i="5"/>
  <c r="O14" i="1"/>
  <c r="T14" i="3" s="1"/>
  <c r="U14" i="4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U13" i="3" l="1"/>
  <c r="O13" i="1"/>
  <c r="P13" i="6"/>
  <c r="U13" i="4"/>
  <c r="V13" i="5"/>
  <c r="P14" i="6"/>
  <c r="V14" i="5"/>
  <c r="L47" i="9"/>
  <c r="B47" i="9" s="1"/>
  <c r="A47" i="9" s="1"/>
  <c r="Q15" i="3"/>
  <c r="L15" i="6"/>
  <c r="M15" i="1"/>
  <c r="Q15" i="4"/>
  <c r="R15" i="5"/>
  <c r="Z15" i="3"/>
  <c r="AB15" i="3" s="1"/>
  <c r="AE15" i="3" s="1"/>
  <c r="H16" i="1"/>
  <c r="Z15" i="4"/>
  <c r="AA15" i="5"/>
  <c r="U15" i="6"/>
  <c r="F31" i="4"/>
  <c r="A31" i="6"/>
  <c r="G31" i="5"/>
  <c r="F31" i="3"/>
  <c r="T30" i="3"/>
  <c r="T30" i="5"/>
  <c r="N30" i="6"/>
  <c r="S30" i="4"/>
  <c r="U29" i="4"/>
  <c r="P29" i="6"/>
  <c r="V29" i="5"/>
  <c r="M32" i="3"/>
  <c r="D32" i="3" s="1"/>
  <c r="A32" i="3" s="1"/>
  <c r="Z31" i="4"/>
  <c r="AB31" i="4" s="1"/>
  <c r="AE31" i="4" s="1"/>
  <c r="U31" i="6"/>
  <c r="AA31" i="5"/>
  <c r="R31" i="3"/>
  <c r="Q31" i="4"/>
  <c r="L31" i="6"/>
  <c r="R31" i="5"/>
  <c r="T14" i="4"/>
  <c r="U14" i="5"/>
  <c r="O14" i="6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O47" i="9"/>
  <c r="I48" i="1"/>
  <c r="M16" i="3"/>
  <c r="N16" i="5"/>
  <c r="E16" i="5" s="1"/>
  <c r="C16" i="5" s="1"/>
  <c r="L16" i="1"/>
  <c r="M16" i="4"/>
  <c r="D16" i="4" s="1"/>
  <c r="A16" i="4" s="1"/>
  <c r="H16" i="6"/>
  <c r="U16" i="1"/>
  <c r="R15" i="3"/>
  <c r="N15" i="1"/>
  <c r="R15" i="4"/>
  <c r="M15" i="6"/>
  <c r="S15" i="5"/>
  <c r="F32" i="4"/>
  <c r="A32" i="6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Q32" i="3"/>
  <c r="Z32" i="3"/>
  <c r="AB32" i="3" s="1"/>
  <c r="AE32" i="3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A33" i="1"/>
  <c r="L48" i="1" l="1"/>
  <c r="M48" i="9"/>
  <c r="J48" i="9"/>
  <c r="S15" i="3"/>
  <c r="P15" i="1"/>
  <c r="N15" i="6"/>
  <c r="T15" i="5"/>
  <c r="S15" i="4"/>
  <c r="Z16" i="3"/>
  <c r="AB16" i="3" s="1"/>
  <c r="AE16" i="3" s="1"/>
  <c r="AA16" i="5"/>
  <c r="Z16" i="4"/>
  <c r="U16" i="6"/>
  <c r="Q16" i="3"/>
  <c r="R16" i="5"/>
  <c r="M16" i="1"/>
  <c r="Q16" i="4"/>
  <c r="L16" i="6"/>
  <c r="G33" i="5"/>
  <c r="F33" i="3"/>
  <c r="A33" i="6"/>
  <c r="F33" i="4"/>
  <c r="U30" i="4"/>
  <c r="P30" i="6"/>
  <c r="V30" i="5"/>
  <c r="M33" i="3"/>
  <c r="D33" i="3" s="1"/>
  <c r="A33" i="3" s="1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M48" i="1" l="1"/>
  <c r="O48" i="1" s="1"/>
  <c r="P48" i="1" s="1"/>
  <c r="H49" i="1"/>
  <c r="I49" i="1" s="1"/>
  <c r="K48" i="9"/>
  <c r="R16" i="3"/>
  <c r="S16" i="5"/>
  <c r="M16" i="6"/>
  <c r="N16" i="1"/>
  <c r="R16" i="4"/>
  <c r="U15" i="3"/>
  <c r="V15" i="5"/>
  <c r="P15" i="6"/>
  <c r="U15" i="4"/>
  <c r="O15" i="1"/>
  <c r="A34" i="6"/>
  <c r="G34" i="5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Q33" i="3"/>
  <c r="Z33" i="3"/>
  <c r="AB33" i="3" s="1"/>
  <c r="AE33" i="3" s="1"/>
  <c r="S32" i="3"/>
  <c r="R32" i="4"/>
  <c r="M32" i="6"/>
  <c r="S32" i="5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U48" i="1" l="1"/>
  <c r="Q48" i="1"/>
  <c r="L49" i="1"/>
  <c r="M49" i="9"/>
  <c r="T48" i="1"/>
  <c r="G50" i="1" s="1"/>
  <c r="V48" i="1"/>
  <c r="L48" i="9"/>
  <c r="B48" i="9" s="1"/>
  <c r="A48" i="9" s="1"/>
  <c r="J49" i="9"/>
  <c r="T15" i="3"/>
  <c r="U15" i="5"/>
  <c r="O15" i="6"/>
  <c r="T15" i="4"/>
  <c r="S16" i="3"/>
  <c r="P16" i="1"/>
  <c r="N16" i="6"/>
  <c r="T16" i="5"/>
  <c r="S16" i="4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A36" i="1"/>
  <c r="M49" i="1" l="1"/>
  <c r="O49" i="1" s="1"/>
  <c r="P49" i="1" s="1"/>
  <c r="H50" i="1"/>
  <c r="J50" i="9"/>
  <c r="K49" i="9"/>
  <c r="O48" i="9"/>
  <c r="U16" i="3"/>
  <c r="P16" i="6"/>
  <c r="O16" i="1"/>
  <c r="V16" i="5"/>
  <c r="U16" i="4"/>
  <c r="A36" i="6"/>
  <c r="G36" i="5"/>
  <c r="F36" i="3"/>
  <c r="F36" i="4"/>
  <c r="U32" i="3"/>
  <c r="T32" i="4"/>
  <c r="O32" i="6"/>
  <c r="U32" i="5"/>
  <c r="S33" i="3"/>
  <c r="R33" i="4"/>
  <c r="M33" i="6"/>
  <c r="S33" i="5"/>
  <c r="A37" i="1"/>
  <c r="AB16" i="4"/>
  <c r="AE16" i="4" s="1"/>
  <c r="W16" i="6"/>
  <c r="Y16" i="6" s="1"/>
  <c r="Z16" i="6" s="1"/>
  <c r="AA16" i="6" s="1"/>
  <c r="Q49" i="1" l="1"/>
  <c r="U49" i="1"/>
  <c r="I50" i="1"/>
  <c r="K50" i="9"/>
  <c r="V49" i="1"/>
  <c r="L49" i="9"/>
  <c r="B49" i="9" s="1"/>
  <c r="A49" i="9" s="1"/>
  <c r="T16" i="3"/>
  <c r="O16" i="6"/>
  <c r="T16" i="4"/>
  <c r="U16" i="5"/>
  <c r="G37" i="5"/>
  <c r="F37" i="3"/>
  <c r="F37" i="4"/>
  <c r="A37" i="6"/>
  <c r="T33" i="3"/>
  <c r="S33" i="4"/>
  <c r="N33" i="6"/>
  <c r="T33" i="5"/>
  <c r="U32" i="4"/>
  <c r="P32" i="6"/>
  <c r="V32" i="5"/>
  <c r="A38" i="1"/>
  <c r="L50" i="1" l="1"/>
  <c r="L50" i="9"/>
  <c r="B50" i="9" s="1"/>
  <c r="A50" i="9" s="1"/>
  <c r="O49" i="9"/>
  <c r="G38" i="5"/>
  <c r="F38" i="4"/>
  <c r="F38" i="3"/>
  <c r="A38" i="6"/>
  <c r="U33" i="3"/>
  <c r="T33" i="4"/>
  <c r="O33" i="6"/>
  <c r="U33" i="5"/>
  <c r="M50" i="1" l="1"/>
  <c r="O50" i="9"/>
  <c r="U33" i="4"/>
  <c r="P33" i="6"/>
  <c r="V33" i="5"/>
  <c r="N50" i="1" l="1"/>
  <c r="O50" i="1" s="1"/>
  <c r="P50" i="1" s="1"/>
  <c r="W29" i="6"/>
  <c r="Y29" i="6" s="1"/>
  <c r="Z29" i="6" s="1"/>
  <c r="AA29" i="6" s="1"/>
  <c r="U50" i="1" l="1"/>
  <c r="Q50" i="1"/>
  <c r="V50" i="1"/>
  <c r="T50" i="1"/>
  <c r="A45" i="1"/>
  <c r="A46" i="1" l="1"/>
  <c r="D45" i="9"/>
  <c r="A11" i="1"/>
  <c r="A47" i="1" l="1"/>
  <c r="D46" i="9"/>
  <c r="F11" i="4"/>
  <c r="F11" i="3"/>
  <c r="G11" i="5"/>
  <c r="A11" i="6"/>
  <c r="A12" i="1"/>
  <c r="A48" i="1" l="1"/>
  <c r="D47" i="9"/>
  <c r="F12" i="4"/>
  <c r="F12" i="3"/>
  <c r="G12" i="5"/>
  <c r="A12" i="6"/>
  <c r="A13" i="1"/>
  <c r="A49" i="1" l="1"/>
  <c r="D48" i="9"/>
  <c r="F13" i="4"/>
  <c r="F13" i="3"/>
  <c r="A13" i="6"/>
  <c r="G13" i="5"/>
  <c r="A14" i="1"/>
  <c r="A50" i="1" l="1"/>
  <c r="D49" i="9"/>
  <c r="F14" i="3"/>
  <c r="A14" i="6"/>
  <c r="G14" i="5"/>
  <c r="F14" i="4"/>
  <c r="A15" i="1"/>
  <c r="A51" i="1" l="1"/>
  <c r="D50" i="9"/>
  <c r="F15" i="3"/>
  <c r="G15" i="5"/>
  <c r="F15" i="4"/>
  <c r="A15" i="6"/>
  <c r="A16" i="1"/>
  <c r="A52" i="1" l="1"/>
  <c r="D51" i="9"/>
  <c r="G16" i="5"/>
  <c r="A16" i="6"/>
  <c r="F16" i="4"/>
  <c r="F16" i="3"/>
  <c r="A17" i="1"/>
  <c r="A53" i="1" l="1"/>
  <c r="D52" i="9"/>
  <c r="A17" i="6"/>
  <c r="G17" i="5"/>
  <c r="F17" i="4"/>
  <c r="F17" i="3"/>
  <c r="A18" i="1"/>
  <c r="A54" i="1" l="1"/>
  <c r="D53" i="9"/>
  <c r="A18" i="6"/>
  <c r="F18" i="4"/>
  <c r="G18" i="5"/>
  <c r="F18" i="3"/>
  <c r="A19" i="1"/>
  <c r="A55" i="1" l="1"/>
  <c r="D55" i="9" s="1"/>
  <c r="D54" i="9"/>
  <c r="A19" i="6"/>
  <c r="F19" i="4"/>
  <c r="F19" i="3"/>
  <c r="G19" i="5"/>
  <c r="A20" i="1"/>
  <c r="A20" i="6" l="1"/>
  <c r="F20" i="4"/>
  <c r="F20" i="3"/>
  <c r="G20" i="5"/>
  <c r="A21" i="1"/>
  <c r="A21" i="6" l="1"/>
  <c r="F21" i="4"/>
  <c r="F21" i="3"/>
  <c r="G21" i="5"/>
</calcChain>
</file>

<file path=xl/sharedStrings.xml><?xml version="1.0" encoding="utf-8"?>
<sst xmlns="http://schemas.openxmlformats.org/spreadsheetml/2006/main" count="623" uniqueCount="171">
  <si>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</si>
  <si>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</si>
  <si>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</si>
  <si>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</si>
  <si>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</si>
  <si>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</si>
  <si>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</si>
  <si>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</si>
  <si>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</si>
  <si>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</si>
  <si>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</si>
  <si>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</si>
  <si>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</si>
  <si>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</si>
  <si>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</si>
  <si>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</si>
  <si>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</si>
  <si>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</si>
  <si>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</si>
  <si>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</si>
  <si>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</si>
  <si>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</si>
  <si>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</si>
  <si>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</si>
  <si>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</si>
  <si>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</si>
  <si>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</si>
  <si>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</si>
  <si>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</si>
  <si>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</si>
  <si>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</si>
  <si>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</si>
  <si>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</si>
  <si>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</si>
  <si>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</si>
  <si>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</si>
  <si>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</si>
  <si>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</si>
  <si>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</si>
  <si>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</si>
  <si>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</si>
  <si>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</si>
  <si>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</si>
  <si>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</si>
  <si>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</si>
  <si>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</si>
  <si>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</si>
  <si>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</si>
  <si>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</si>
  <si>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</si>
  <si>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</si>
  <si>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</si>
  <si>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</si>
  <si>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</si>
  <si>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</si>
  <si>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</si>
  <si>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</si>
  <si>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</si>
  <si>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</si>
  <si>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</si>
  <si>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</si>
  <si>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</si>
  <si>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</si>
  <si>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</si>
  <si>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</si>
  <si>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</si>
  <si>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</si>
  <si>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</si>
  <si>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</si>
  <si>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</si>
  <si>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</si>
  <si>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</si>
  <si>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</si>
  <si>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</si>
  <si>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</si>
  <si>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</si>
  <si>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</si>
  <si>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</si>
  <si>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</si>
  <si>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</si>
  <si>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</si>
  <si>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</si>
  <si>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</si>
  <si>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</si>
  <si>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</si>
  <si>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</si>
  <si>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</si>
  <si>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</si>
  <si>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</si>
  <si>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</si>
  <si>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E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</si>
  <si>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</si>
  <si>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</si>
  <si>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</si>
  <si>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</si>
  <si>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</si>
  <si>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</si>
  <si>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</si>
  <si>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  <phoneticPr fontId="17"/>
  </si>
  <si>
    <t>W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</si>
  <si>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</si>
  <si>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</si>
  <si>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</si>
  <si>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</si>
  <si>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</si>
  <si>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</si>
  <si>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</si>
  <si>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</si>
  <si>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</si>
  <si>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</si>
  <si>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</si>
  <si>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</si>
  <si>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</si>
  <si>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</si>
  <si>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</si>
  <si>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</si>
  <si>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</si>
  <si>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</si>
  <si>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</si>
  <si>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</si>
  <si>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</si>
  <si>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</si>
  <si>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</si>
  <si>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</si>
  <si>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</si>
  <si>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</si>
  <si>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</si>
  <si>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</si>
  <si>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</si>
  <si>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</si>
  <si>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</si>
  <si>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</si>
  <si>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</si>
  <si>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</si>
  <si>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</si>
  <si>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</si>
  <si>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</si>
  <si>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</si>
  <si>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</si>
  <si>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</si>
  <si>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</si>
  <si>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</si>
  <si>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</si>
  <si>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</si>
  <si>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</si>
  <si>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</si>
  <si>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</si>
  <si>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</si>
  <si>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</si>
  <si>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</si>
  <si>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</si>
  <si>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</si>
  <si>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</si>
  <si>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</si>
  <si>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</si>
  <si>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ATLANTIC BRIDGE</t>
    <phoneticPr fontId="17"/>
  </si>
  <si>
    <t>EXTRA</t>
  </si>
  <si>
    <t>EXTRA</t>
    <phoneticPr fontId="17"/>
  </si>
  <si>
    <t>RESOLUTION</t>
    <phoneticPr fontId="17"/>
  </si>
  <si>
    <t>REFLECTION</t>
    <phoneticPr fontId="17"/>
  </si>
  <si>
    <t>上海</t>
    <rPh sb="0" eb="2">
      <t>シャンハイ</t>
    </rPh>
    <phoneticPr fontId="17"/>
  </si>
  <si>
    <t>No Service</t>
    <phoneticPr fontId="17"/>
  </si>
  <si>
    <t>SKIP</t>
  </si>
  <si>
    <t>SKIP</t>
    <phoneticPr fontId="17"/>
  </si>
  <si>
    <t>JI HANG</t>
  </si>
  <si>
    <t>JI HANG</t>
    <phoneticPr fontId="17"/>
  </si>
  <si>
    <t>SKIP</t>
    <phoneticPr fontId="17"/>
  </si>
  <si>
    <t>No Service</t>
  </si>
  <si>
    <r>
      <t>No.</t>
    </r>
    <r>
      <rPr>
        <sz val="11"/>
        <rFont val="Yu Mincho"/>
        <family val="1"/>
      </rPr>
      <t>573 (R-4)</t>
    </r>
    <phoneticPr fontId="17"/>
  </si>
  <si>
    <r>
      <t>20</t>
    </r>
    <r>
      <rPr>
        <b/>
        <sz val="20"/>
        <rFont val="Yu Mincho"/>
        <family val="1"/>
        <charset val="128"/>
      </rPr>
      <t>25年9月スケジュール</t>
    </r>
    <phoneticPr fontId="17"/>
  </si>
  <si>
    <t>MAIL:  tyosales@mitsui-soko.co.jp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</si>
</sst>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8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  <charset val="128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name val="Yu Mincho"/>
      <family val="1"/>
    </font>
    <font>
      <sz val="11"/>
      <name val="Yu Mincho"/>
      <family val="1"/>
      <charset val="128"/>
    </font>
    <font>
      <b/>
      <sz val="20"/>
      <name val="Yu Mincho"/>
      <family val="1"/>
      <charset val="128"/>
    </font>
    <font>
      <sz val="11"/>
      <color theme="1"/>
      <name val="Yu Mincho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177" fontId="7" fillId="6" borderId="8" xfId="4" applyNumberFormat="1" applyFont="1" applyFill="1" applyBorder="1" applyAlignment="1">
      <alignment horizontal="center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177" fontId="7" fillId="0" borderId="3" xfId="4" applyNumberFormat="1" applyFont="1" applyBorder="1" applyAlignment="1">
      <alignment horizontal="center" vertical="center"/>
    </xf>
    <xf numFmtId="177" fontId="7" fillId="6" borderId="5" xfId="4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178" fontId="19" fillId="6" borderId="7" xfId="4" applyNumberFormat="1" applyFont="1" applyFill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180" fontId="7" fillId="6" borderId="13" xfId="4" applyNumberFormat="1" applyFont="1" applyFill="1" applyBorder="1" applyAlignment="1">
      <alignment horizontal="left" vertical="center"/>
    </xf>
    <xf numFmtId="49" fontId="7" fillId="6" borderId="17" xfId="4" applyNumberFormat="1" applyFont="1" applyFill="1" applyBorder="1" applyAlignment="1">
      <alignment horizontal="right" vertical="center"/>
    </xf>
    <xf numFmtId="180" fontId="7" fillId="6" borderId="11" xfId="4" applyNumberFormat="1" applyFont="1" applyFill="1" applyBorder="1" applyAlignment="1">
      <alignment horizontal="left" vertical="center"/>
    </xf>
    <xf numFmtId="49" fontId="7" fillId="6" borderId="5" xfId="4" applyNumberFormat="1" applyFont="1" applyFill="1" applyBorder="1" applyAlignment="1">
      <alignment horizontal="right" vertical="center"/>
    </xf>
    <xf numFmtId="42" fontId="7" fillId="6" borderId="6" xfId="4" applyNumberFormat="1" applyFont="1" applyFill="1" applyBorder="1" applyAlignment="1">
      <alignment horizontal="center" vertical="center" shrinkToFit="1"/>
    </xf>
    <xf numFmtId="180" fontId="7" fillId="0" borderId="12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0" xfId="4" applyNumberFormat="1" applyFont="1" applyAlignment="1">
      <alignment horizontal="left" vertical="center"/>
    </xf>
    <xf numFmtId="49" fontId="7" fillId="0" borderId="8" xfId="4" applyNumberFormat="1" applyFont="1" applyBorder="1" applyAlignment="1">
      <alignment horizontal="right"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6" borderId="12" xfId="4" applyNumberFormat="1" applyFont="1" applyFill="1" applyBorder="1" applyAlignment="1">
      <alignment horizontal="left" vertical="center"/>
    </xf>
    <xf numFmtId="49" fontId="7" fillId="6" borderId="18" xfId="4" applyNumberFormat="1" applyFont="1" applyFill="1" applyBorder="1" applyAlignment="1">
      <alignment horizontal="right" vertical="center"/>
    </xf>
    <xf numFmtId="180" fontId="7" fillId="6" borderId="0" xfId="4" applyNumberFormat="1" applyFont="1" applyFill="1" applyAlignment="1">
      <alignment horizontal="left" vertical="center"/>
    </xf>
    <xf numFmtId="49" fontId="7" fillId="6" borderId="8" xfId="4" applyNumberFormat="1" applyFont="1" applyFill="1" applyBorder="1" applyAlignment="1">
      <alignment horizontal="right" vertical="center"/>
    </xf>
    <xf numFmtId="42" fontId="7" fillId="6" borderId="7" xfId="4" applyNumberFormat="1" applyFont="1" applyFill="1" applyBorder="1" applyAlignment="1">
      <alignment horizontal="center" vertical="center" shrinkToFit="1"/>
    </xf>
    <xf numFmtId="180" fontId="7" fillId="0" borderId="14" xfId="4" applyNumberFormat="1" applyFont="1" applyBorder="1" applyAlignment="1">
      <alignment horizontal="left" vertical="center"/>
    </xf>
    <xf numFmtId="180" fontId="7" fillId="0" borderId="9" xfId="4" applyNumberFormat="1" applyFont="1" applyBorder="1" applyAlignment="1">
      <alignment horizontal="left" vertical="center"/>
    </xf>
    <xf numFmtId="42" fontId="7" fillId="0" borderId="4" xfId="4" applyNumberFormat="1" applyFont="1" applyBorder="1" applyAlignment="1">
      <alignment horizontal="center" vertical="center" shrinkToFit="1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178" fontId="19" fillId="0" borderId="4" xfId="4" applyNumberFormat="1" applyFont="1" applyBorder="1" applyAlignment="1">
      <alignment vertical="center"/>
    </xf>
    <xf numFmtId="178" fontId="19" fillId="6" borderId="6" xfId="4" applyNumberFormat="1" applyFont="1" applyFill="1" applyBorder="1" applyAlignment="1">
      <alignment horizontal="center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3" xfId="4" applyNumberFormat="1" applyFont="1" applyBorder="1" applyAlignment="1">
      <alignment horizontal="right" vertical="center"/>
    </xf>
    <xf numFmtId="180" fontId="7" fillId="0" borderId="19" xfId="4" applyNumberFormat="1" applyFont="1" applyBorder="1" applyAlignment="1">
      <alignment horizontal="right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4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178" fontId="7" fillId="6" borderId="7" xfId="4" applyNumberFormat="1" applyFont="1" applyFill="1" applyBorder="1" applyAlignment="1">
      <alignment horizontal="center" vertical="center"/>
    </xf>
    <xf numFmtId="178" fontId="7" fillId="6" borderId="6" xfId="4" applyNumberFormat="1" applyFont="1" applyFill="1" applyBorder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7" fillId="0" borderId="9" xfId="4" applyFont="1" applyBorder="1" applyAlignment="1">
      <alignment horizontal="left" vertical="center"/>
    </xf>
    <xf numFmtId="0" fontId="7" fillId="0" borderId="14" xfId="4" applyFont="1" applyBorder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0" fontId="22" fillId="2" borderId="4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4" borderId="4" xfId="4" applyFont="1" applyFill="1" applyBorder="1" applyAlignment="1">
      <alignment horizontal="center" vertical="center"/>
    </xf>
    <xf numFmtId="0" fontId="9" fillId="4" borderId="6" xfId="4" applyFont="1" applyFill="1" applyBorder="1" applyAlignment="1">
      <alignment horizontal="center" vertical="center"/>
    </xf>
    <xf numFmtId="178" fontId="9" fillId="0" borderId="7" xfId="4" applyNumberFormat="1" applyFont="1" applyBorder="1" applyAlignment="1">
      <alignment horizontal="center" vertical="center"/>
    </xf>
    <xf numFmtId="0" fontId="22" fillId="4" borderId="14" xfId="4" applyFont="1" applyFill="1" applyBorder="1" applyAlignment="1">
      <alignment horizontal="center" vertical="center"/>
    </xf>
    <xf numFmtId="0" fontId="9" fillId="4" borderId="13" xfId="4" applyFont="1" applyFill="1" applyBorder="1" applyAlignment="1">
      <alignment horizontal="center" vertical="center"/>
    </xf>
    <xf numFmtId="178" fontId="22" fillId="0" borderId="4" xfId="4" applyNumberFormat="1" applyFont="1" applyBorder="1" applyAlignment="1">
      <alignment horizontal="center" vertical="center"/>
    </xf>
    <xf numFmtId="178" fontId="19" fillId="0" borderId="13" xfId="4" applyNumberFormat="1" applyFont="1" applyBorder="1" applyAlignment="1">
      <alignment horizontal="center" vertical="center"/>
    </xf>
    <xf numFmtId="177" fontId="19" fillId="0" borderId="3" xfId="4" applyNumberFormat="1" applyFont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177" fontId="7" fillId="6" borderId="7" xfId="4" applyNumberFormat="1" applyFont="1" applyFill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 shrinkToFit="1"/>
    </xf>
    <xf numFmtId="180" fontId="7" fillId="6" borderId="8" xfId="4" applyNumberFormat="1" applyFont="1" applyFill="1" applyBorder="1" applyAlignment="1">
      <alignment horizontal="right" vertical="center"/>
    </xf>
    <xf numFmtId="49" fontId="7" fillId="6" borderId="0" xfId="4" applyNumberFormat="1" applyFont="1" applyFill="1" applyAlignment="1">
      <alignment horizontal="left" vertical="center"/>
    </xf>
    <xf numFmtId="180" fontId="7" fillId="6" borderId="18" xfId="4" applyNumberFormat="1" applyFont="1" applyFill="1" applyBorder="1" applyAlignment="1">
      <alignment horizontal="right" vertical="center"/>
    </xf>
    <xf numFmtId="49" fontId="7" fillId="6" borderId="12" xfId="4" applyNumberFormat="1" applyFont="1" applyFill="1" applyBorder="1" applyAlignment="1">
      <alignment horizontal="left" vertical="center"/>
    </xf>
    <xf numFmtId="0" fontId="7" fillId="6" borderId="6" xfId="4" applyFont="1" applyFill="1" applyBorder="1" applyAlignment="1">
      <alignment horizontal="center" vertical="center" shrinkToFit="1"/>
    </xf>
    <xf numFmtId="180" fontId="7" fillId="6" borderId="5" xfId="4" applyNumberFormat="1" applyFont="1" applyFill="1" applyBorder="1" applyAlignment="1">
      <alignment horizontal="right" vertical="center"/>
    </xf>
    <xf numFmtId="49" fontId="7" fillId="6" borderId="11" xfId="4" applyNumberFormat="1" applyFont="1" applyFill="1" applyBorder="1" applyAlignment="1">
      <alignment horizontal="left" vertical="center"/>
    </xf>
    <xf numFmtId="180" fontId="7" fillId="6" borderId="17" xfId="4" applyNumberFormat="1" applyFont="1" applyFill="1" applyBorder="1" applyAlignment="1">
      <alignment horizontal="right" vertical="center"/>
    </xf>
    <xf numFmtId="49" fontId="7" fillId="6" borderId="13" xfId="4" applyNumberFormat="1" applyFont="1" applyFill="1" applyBorder="1" applyAlignment="1">
      <alignment horizontal="left" vertical="center"/>
    </xf>
    <xf numFmtId="177" fontId="19" fillId="6" borderId="7" xfId="4" applyNumberFormat="1" applyFont="1" applyFill="1" applyBorder="1" applyAlignment="1">
      <alignment horizontal="center" vertical="center"/>
    </xf>
    <xf numFmtId="178" fontId="19" fillId="6" borderId="8" xfId="4" applyNumberFormat="1" applyFont="1" applyFill="1" applyBorder="1" applyAlignment="1">
      <alignment horizontal="center" vertical="center"/>
    </xf>
    <xf numFmtId="178" fontId="9" fillId="6" borderId="7" xfId="4" applyNumberFormat="1" applyFont="1" applyFill="1" applyBorder="1" applyAlignment="1">
      <alignment horizontal="center" vertical="center"/>
    </xf>
    <xf numFmtId="178" fontId="19" fillId="6" borderId="12" xfId="4" applyNumberFormat="1" applyFont="1" applyFill="1" applyBorder="1" applyAlignment="1">
      <alignment horizontal="center" vertical="center"/>
    </xf>
    <xf numFmtId="178" fontId="19" fillId="6" borderId="0" xfId="4" applyNumberFormat="1" applyFont="1" applyFill="1" applyAlignment="1">
      <alignment horizontal="center" vertical="center"/>
    </xf>
    <xf numFmtId="178" fontId="7" fillId="6" borderId="8" xfId="4" applyNumberFormat="1" applyFont="1" applyFill="1" applyBorder="1" applyAlignment="1">
      <alignment horizontal="center" vertical="center"/>
    </xf>
    <xf numFmtId="178" fontId="7" fillId="6" borderId="0" xfId="4" applyNumberFormat="1" applyFont="1" applyFill="1" applyAlignment="1">
      <alignment horizontal="center" vertical="center"/>
    </xf>
    <xf numFmtId="178" fontId="7" fillId="6" borderId="12" xfId="4" applyNumberFormat="1" applyFont="1" applyFill="1" applyBorder="1" applyAlignment="1">
      <alignment horizontal="center" vertical="center"/>
    </xf>
    <xf numFmtId="0" fontId="22" fillId="0" borderId="7" xfId="4" applyFont="1" applyBorder="1" applyAlignment="1">
      <alignment horizontal="center" vertical="center" shrinkToFit="1"/>
    </xf>
    <xf numFmtId="0" fontId="9" fillId="6" borderId="7" xfId="4" applyFont="1" applyFill="1" applyBorder="1" applyAlignment="1">
      <alignment horizontal="center" vertical="center" shrinkToFit="1"/>
    </xf>
    <xf numFmtId="0" fontId="9" fillId="0" borderId="7" xfId="4" applyFont="1" applyBorder="1" applyAlignment="1">
      <alignment horizontal="center" vertical="center" shrinkToFit="1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180" fontId="9" fillId="6" borderId="8" xfId="4" applyNumberFormat="1" applyFont="1" applyFill="1" applyBorder="1" applyAlignment="1">
      <alignment horizontal="right" vertical="center"/>
    </xf>
    <xf numFmtId="49" fontId="9" fillId="6" borderId="0" xfId="4" applyNumberFormat="1" applyFont="1" applyFill="1" applyAlignment="1">
      <alignment horizontal="left" vertical="center"/>
    </xf>
    <xf numFmtId="180" fontId="9" fillId="6" borderId="18" xfId="4" applyNumberFormat="1" applyFont="1" applyFill="1" applyBorder="1" applyAlignment="1">
      <alignment horizontal="right" vertical="center"/>
    </xf>
    <xf numFmtId="49" fontId="9" fillId="6" borderId="12" xfId="4" applyNumberFormat="1" applyFont="1" applyFill="1" applyBorder="1" applyAlignment="1">
      <alignment horizontal="left" vertical="center"/>
    </xf>
    <xf numFmtId="177" fontId="19" fillId="6" borderId="8" xfId="4" applyNumberFormat="1" applyFont="1" applyFill="1" applyBorder="1" applyAlignment="1">
      <alignment horizontal="center" vertical="center"/>
    </xf>
    <xf numFmtId="178" fontId="19" fillId="6" borderId="0" xfId="4" applyNumberFormat="1" applyFont="1" applyFill="1" applyAlignment="1">
      <alignment vertical="center"/>
    </xf>
    <xf numFmtId="178" fontId="19" fillId="6" borderId="7" xfId="4" applyNumberFormat="1" applyFont="1" applyFill="1" applyBorder="1" applyAlignment="1">
      <alignment vertical="center"/>
    </xf>
    <xf numFmtId="0" fontId="22" fillId="0" borderId="6" xfId="4" applyFont="1" applyBorder="1" applyAlignment="1">
      <alignment horizontal="center" vertical="center" shrinkToFit="1"/>
    </xf>
    <xf numFmtId="180" fontId="22" fillId="0" borderId="5" xfId="4" applyNumberFormat="1" applyFont="1" applyBorder="1" applyAlignment="1">
      <alignment horizontal="right" vertical="center"/>
    </xf>
    <xf numFmtId="49" fontId="22" fillId="0" borderId="11" xfId="4" applyNumberFormat="1" applyFont="1" applyBorder="1" applyAlignment="1">
      <alignment horizontal="left" vertical="center"/>
    </xf>
    <xf numFmtId="180" fontId="9" fillId="0" borderId="17" xfId="4" applyNumberFormat="1" applyFont="1" applyBorder="1" applyAlignment="1">
      <alignment horizontal="right" vertical="center"/>
    </xf>
    <xf numFmtId="49" fontId="9" fillId="0" borderId="13" xfId="4" applyNumberFormat="1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178" fontId="22" fillId="6" borderId="7" xfId="4" applyNumberFormat="1" applyFont="1" applyFill="1" applyBorder="1" applyAlignment="1">
      <alignment horizontal="center" vertical="center"/>
    </xf>
    <xf numFmtId="176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8" fontId="22" fillId="8" borderId="7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FFAFAF"/>
      <color rgb="FFCCFFCC"/>
      <color rgb="FFCCFFFF"/>
      <color rgb="FFFFCCFF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5</xdr:col>
      <xdr:colOff>32803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BRIDGE: 9V7910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36287</xdr:colOff>
      <xdr:row>38</xdr:row>
      <xdr:rowOff>127000</xdr:rowOff>
    </xdr:from>
    <xdr:to>
      <xdr:col>26</xdr:col>
      <xdr:colOff>819139</xdr:colOff>
      <xdr:row>47</xdr:row>
      <xdr:rowOff>56849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0963DF5-5457-48A0-8EA7-2A8B3E4DB982}"/>
            </a:ext>
          </a:extLst>
        </xdr:cNvPr>
        <xdr:cNvSpPr txBox="1"/>
      </xdr:nvSpPr>
      <xdr:spPr>
        <a:xfrm>
          <a:off x="12110358" y="5506357"/>
          <a:ext cx="2887424" cy="16443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HAO AN (HA):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BRIDGE: 9V7910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272143</xdr:colOff>
      <xdr:row>38</xdr:row>
      <xdr:rowOff>136072</xdr:rowOff>
    </xdr:from>
    <xdr:to>
      <xdr:col>26</xdr:col>
      <xdr:colOff>946138</xdr:colOff>
      <xdr:row>47</xdr:row>
      <xdr:rowOff>65921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17962684-E9FD-41F6-BD3C-099CCB11A0A6}"/>
            </a:ext>
          </a:extLst>
        </xdr:cNvPr>
        <xdr:cNvSpPr txBox="1"/>
      </xdr:nvSpPr>
      <xdr:spPr>
        <a:xfrm>
          <a:off x="11965214" y="5515429"/>
          <a:ext cx="2887424" cy="16443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HAO AN (HA):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BRIDGE: 9V7910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163286</xdr:colOff>
      <xdr:row>38</xdr:row>
      <xdr:rowOff>136071</xdr:rowOff>
    </xdr:from>
    <xdr:to>
      <xdr:col>30</xdr:col>
      <xdr:colOff>846353</xdr:colOff>
      <xdr:row>47</xdr:row>
      <xdr:rowOff>65920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2111C076-978D-428F-9B44-E06CF4446E20}"/>
            </a:ext>
          </a:extLst>
        </xdr:cNvPr>
        <xdr:cNvSpPr txBox="1"/>
      </xdr:nvSpPr>
      <xdr:spPr>
        <a:xfrm>
          <a:off x="12890500" y="5515428"/>
          <a:ext cx="2887424" cy="16443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HAO AN (HA):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BRIDGE: 9V7910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163286</xdr:colOff>
      <xdr:row>38</xdr:row>
      <xdr:rowOff>154214</xdr:rowOff>
    </xdr:from>
    <xdr:to>
      <xdr:col>30</xdr:col>
      <xdr:colOff>846353</xdr:colOff>
      <xdr:row>47</xdr:row>
      <xdr:rowOff>84063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2216660F-F3D4-48B1-9292-2BD4831BF24C}"/>
            </a:ext>
          </a:extLst>
        </xdr:cNvPr>
        <xdr:cNvSpPr txBox="1"/>
      </xdr:nvSpPr>
      <xdr:spPr>
        <a:xfrm>
          <a:off x="12890500" y="5533571"/>
          <a:ext cx="2887424" cy="16443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HAO AN (HA):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BRIDGE: 9V7910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733765</xdr:colOff>
      <xdr:row>57</xdr:row>
      <xdr:rowOff>107746</xdr:rowOff>
    </xdr:from>
    <xdr:to>
      <xdr:col>15</xdr:col>
      <xdr:colOff>1072244</xdr:colOff>
      <xdr:row>66</xdr:row>
      <xdr:rowOff>53411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A26283C4-6A95-477B-8BE7-1BF2DA87702F}"/>
            </a:ext>
          </a:extLst>
        </xdr:cNvPr>
        <xdr:cNvSpPr txBox="1"/>
      </xdr:nvSpPr>
      <xdr:spPr>
        <a:xfrm>
          <a:off x="9811090" y="3393871"/>
          <a:ext cx="3091204" cy="16601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HAO AN (HA):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BRIDGE: 9V7910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3">
          <cell r="U3">
            <v>45845</v>
          </cell>
        </row>
        <row r="50">
          <cell r="M50"/>
          <cell r="N50"/>
          <cell r="O50"/>
          <cell r="P50"/>
          <cell r="Q50"/>
          <cell r="R50"/>
          <cell r="S50"/>
          <cell r="T50"/>
          <cell r="U50"/>
          <cell r="V50"/>
        </row>
        <row r="51">
          <cell r="M51"/>
          <cell r="N51"/>
          <cell r="O51"/>
          <cell r="P51"/>
          <cell r="Q51"/>
          <cell r="R51"/>
          <cell r="S51"/>
          <cell r="T51"/>
          <cell r="U51"/>
          <cell r="V51"/>
        </row>
        <row r="52">
          <cell r="M52"/>
          <cell r="N52"/>
          <cell r="O52"/>
          <cell r="P52"/>
          <cell r="Q52"/>
          <cell r="R52"/>
          <cell r="S52"/>
          <cell r="T52"/>
          <cell r="U52"/>
          <cell r="V52"/>
        </row>
        <row r="53">
          <cell r="M53"/>
          <cell r="N53"/>
          <cell r="O53"/>
          <cell r="P53"/>
          <cell r="Q53"/>
          <cell r="R53"/>
          <cell r="S53"/>
          <cell r="T53"/>
          <cell r="U53"/>
          <cell r="V53"/>
        </row>
        <row r="54">
          <cell r="M54"/>
          <cell r="N54"/>
          <cell r="O54"/>
          <cell r="P54"/>
          <cell r="Q54"/>
          <cell r="R54"/>
          <cell r="S54"/>
          <cell r="T54"/>
          <cell r="U54"/>
          <cell r="V54"/>
        </row>
        <row r="55">
          <cell r="M55"/>
          <cell r="N55"/>
          <cell r="O55"/>
          <cell r="P55"/>
          <cell r="Q55"/>
          <cell r="R55"/>
          <cell r="S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view="pageBreakPreview" zoomScale="70" zoomScaleNormal="70" zoomScaleSheetLayoutView="70" workbookViewId="0"/>
  </sheetViews>
  <sheetFormatPr defaultColWidth="7.625" defaultRowHeight="15.75" customHeight="1" outlineLevelCol="1"/>
  <cols>
    <col min="1" max="1" width="9.125" style="1" customWidth="1"/>
    <col min="2" max="2" width="19.75" style="1" customWidth="1"/>
    <col min="3" max="3" width="5.5" style="1" customWidth="1"/>
    <col min="4" max="4" width="4.125" style="1" customWidth="1"/>
    <col min="5" max="5" width="5.5" style="1" customWidth="1"/>
    <col min="6" max="6" width="4.125" style="1" customWidth="1"/>
    <col min="7" max="9" width="15.625" style="1" customWidth="1"/>
    <col min="10" max="10" width="14.5" style="1" customWidth="1"/>
    <col min="11" max="11" width="4.5" style="1" customWidth="1" outlineLevel="1"/>
    <col min="12" max="16" width="15.625" style="1" customWidth="1"/>
    <col min="17" max="17" width="15.875" style="1" customWidth="1"/>
    <col min="18" max="18" width="15.875" style="1" customWidth="1" outlineLevel="1"/>
    <col min="19" max="19" width="4.5" style="1" customWidth="1"/>
    <col min="20" max="22" width="15.625" style="1" customWidth="1"/>
    <col min="23" max="36" width="13.875" style="1" customWidth="1"/>
    <col min="37" max="16384" width="7.625" style="1"/>
  </cols>
  <sheetData>
    <row r="1" spans="1:24" ht="15.75" customHeight="1">
      <c r="H1" s="2"/>
      <c r="I1" s="78"/>
      <c r="J1" s="78"/>
      <c r="K1" s="78"/>
      <c r="L1" s="78"/>
      <c r="M1" s="78"/>
      <c r="N1" s="78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331" t="s">
        <v>131</v>
      </c>
      <c r="H2" s="332"/>
      <c r="I2" s="332"/>
      <c r="J2" s="332"/>
      <c r="K2" s="78"/>
      <c r="L2" s="78"/>
      <c r="M2" s="333" t="s">
        <v>169</v>
      </c>
      <c r="N2" s="334"/>
      <c r="O2" s="334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332"/>
      <c r="H3" s="332"/>
      <c r="I3" s="332"/>
      <c r="J3" s="332"/>
      <c r="K3" s="78"/>
      <c r="L3" s="78"/>
      <c r="M3" s="334"/>
      <c r="N3" s="334"/>
      <c r="O3" s="334"/>
      <c r="P3" s="79"/>
      <c r="T3" s="10" t="s">
        <v>3</v>
      </c>
      <c r="U3" s="294">
        <v>45902</v>
      </c>
    </row>
    <row r="4" spans="1:24" ht="15.75" customHeight="1">
      <c r="C4" s="4"/>
      <c r="D4" s="4"/>
      <c r="E4" s="4"/>
      <c r="F4" s="4"/>
      <c r="G4" s="335" t="s">
        <v>132</v>
      </c>
      <c r="H4" s="336"/>
      <c r="I4" s="336"/>
      <c r="J4" s="336"/>
      <c r="K4" s="80"/>
      <c r="L4" s="80"/>
      <c r="M4" s="79" t="s">
        <v>133</v>
      </c>
      <c r="N4" s="4"/>
      <c r="O4" s="79"/>
      <c r="P4" s="79"/>
      <c r="T4" s="11" t="s">
        <v>5</v>
      </c>
      <c r="U4" s="295" t="s">
        <v>168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30" t="s">
        <v>134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6" t="s">
        <v>119</v>
      </c>
      <c r="B7" s="5"/>
      <c r="L7" s="12"/>
    </row>
    <row r="8" spans="1:24" ht="15" customHeight="1">
      <c r="A8" s="328" t="s">
        <v>6</v>
      </c>
      <c r="B8" s="307" t="s">
        <v>7</v>
      </c>
      <c r="C8" s="307" t="s">
        <v>8</v>
      </c>
      <c r="D8" s="313"/>
      <c r="E8" s="313"/>
      <c r="F8" s="314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242" t="s">
        <v>19</v>
      </c>
      <c r="R8" s="33"/>
      <c r="S8" s="42"/>
      <c r="T8" s="42"/>
      <c r="U8" s="33" t="s">
        <v>9</v>
      </c>
      <c r="V8" s="42"/>
    </row>
    <row r="9" spans="1:24" ht="15" customHeight="1">
      <c r="A9" s="328"/>
      <c r="B9" s="308"/>
      <c r="C9" s="308" t="s">
        <v>79</v>
      </c>
      <c r="D9" s="315"/>
      <c r="E9" s="316" t="s">
        <v>80</v>
      </c>
      <c r="F9" s="317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243" t="s">
        <v>157</v>
      </c>
      <c r="R9" s="52"/>
      <c r="S9" s="43"/>
      <c r="T9" s="43"/>
      <c r="U9" s="34" t="s">
        <v>138</v>
      </c>
      <c r="V9" s="43"/>
    </row>
    <row r="10" spans="1:24" s="44" customFormat="1" ht="15" customHeight="1">
      <c r="A10" s="6">
        <v>35</v>
      </c>
      <c r="B10" s="166" t="s">
        <v>155</v>
      </c>
      <c r="C10" s="167">
        <v>2534</v>
      </c>
      <c r="D10" s="168" t="s">
        <v>81</v>
      </c>
      <c r="E10" s="169">
        <f>IF(C10="","",C10)</f>
        <v>2534</v>
      </c>
      <c r="F10" s="170" t="s">
        <v>87</v>
      </c>
      <c r="G10" s="171"/>
      <c r="H10" s="171">
        <v>45895</v>
      </c>
      <c r="I10" s="171"/>
      <c r="J10" s="171"/>
      <c r="K10" s="171"/>
      <c r="L10" s="172">
        <f>IF(H10="","",H10+2)</f>
        <v>45897</v>
      </c>
      <c r="M10" s="173">
        <f>IF(L10="","",L10+1)</f>
        <v>45898</v>
      </c>
      <c r="N10" s="173">
        <f>IF(M10="","",M10)</f>
        <v>45898</v>
      </c>
      <c r="O10" s="171">
        <f>IF(P10="","",P10)</f>
        <v>45899</v>
      </c>
      <c r="P10" s="173">
        <f>IF(N10="","",N10+1)</f>
        <v>45899</v>
      </c>
      <c r="Q10" s="171"/>
      <c r="R10" s="171"/>
      <c r="S10" s="171"/>
      <c r="T10" s="171"/>
      <c r="U10" s="171">
        <f>IF(H10="","",H10+7)</f>
        <v>45902</v>
      </c>
      <c r="V10" s="171"/>
    </row>
    <row r="11" spans="1:24" s="126" customFormat="1" ht="15" customHeight="1">
      <c r="A11" s="253">
        <f>A10+1</f>
        <v>36</v>
      </c>
      <c r="B11" s="254" t="s">
        <v>155</v>
      </c>
      <c r="C11" s="255">
        <v>2535</v>
      </c>
      <c r="D11" s="256" t="s">
        <v>82</v>
      </c>
      <c r="E11" s="257">
        <f t="shared" ref="E11:E21" si="0">IF(C11="","",C11)</f>
        <v>2535</v>
      </c>
      <c r="F11" s="258" t="s">
        <v>88</v>
      </c>
      <c r="G11" s="229"/>
      <c r="H11" s="229">
        <f t="shared" ref="H11" si="1">IF(U10="","",U10)</f>
        <v>45902</v>
      </c>
      <c r="I11" s="229"/>
      <c r="J11" s="229"/>
      <c r="K11" s="229"/>
      <c r="L11" s="229">
        <f>IF(H11="","",H11+2)</f>
        <v>45904</v>
      </c>
      <c r="M11" s="229">
        <f>IF(L11="","",L11+1)</f>
        <v>45905</v>
      </c>
      <c r="N11" s="229">
        <f>IF(M11="","",M11)</f>
        <v>45905</v>
      </c>
      <c r="O11" s="229">
        <f>IF(P11="","",P11)</f>
        <v>45906</v>
      </c>
      <c r="P11" s="229">
        <f>IF(N11="","",N11+1)</f>
        <v>45906</v>
      </c>
      <c r="Q11" s="229"/>
      <c r="R11" s="229"/>
      <c r="S11" s="229"/>
      <c r="T11" s="229"/>
      <c r="U11" s="229">
        <f>IF(H11="","",H11+7)</f>
        <v>45909</v>
      </c>
      <c r="V11" s="229"/>
    </row>
    <row r="12" spans="1:24" s="44" customFormat="1" ht="15" customHeight="1">
      <c r="A12" s="174">
        <f>A11+1</f>
        <v>37</v>
      </c>
      <c r="B12" s="175" t="s">
        <v>155</v>
      </c>
      <c r="C12" s="167">
        <v>2536</v>
      </c>
      <c r="D12" s="176" t="s">
        <v>81</v>
      </c>
      <c r="E12" s="169">
        <f t="shared" si="0"/>
        <v>2536</v>
      </c>
      <c r="F12" s="177" t="s">
        <v>89</v>
      </c>
      <c r="G12" s="173"/>
      <c r="H12" s="173">
        <f t="shared" ref="H12:H16" si="2">IF(U11="","",U11)</f>
        <v>45909</v>
      </c>
      <c r="I12" s="173"/>
      <c r="J12" s="173"/>
      <c r="K12" s="173"/>
      <c r="L12" s="173">
        <f t="shared" ref="L12:L16" si="3">IF(H12="","",H12+2)</f>
        <v>45911</v>
      </c>
      <c r="M12" s="173">
        <f t="shared" ref="M12:M16" si="4">IF(L12="","",L12+1)</f>
        <v>45912</v>
      </c>
      <c r="N12" s="173">
        <f t="shared" ref="N12:N16" si="5">IF(M12="","",M12)</f>
        <v>45912</v>
      </c>
      <c r="O12" s="173">
        <f t="shared" ref="O12:O16" si="6">IF(P12="","",P12)</f>
        <v>45913</v>
      </c>
      <c r="P12" s="173">
        <f t="shared" ref="P12:P16" si="7">IF(N12="","",N12+1)</f>
        <v>45913</v>
      </c>
      <c r="Q12" s="246" t="s">
        <v>166</v>
      </c>
      <c r="R12" s="173"/>
      <c r="S12" s="173"/>
      <c r="T12" s="173"/>
      <c r="U12" s="173">
        <f t="shared" ref="U12:U16" si="8">IF(H12="","",H12+7)</f>
        <v>45916</v>
      </c>
      <c r="V12" s="173"/>
    </row>
    <row r="13" spans="1:24" s="44" customFormat="1" ht="15" customHeight="1">
      <c r="A13" s="53">
        <f>A12+1</f>
        <v>38</v>
      </c>
      <c r="B13" s="254" t="s">
        <v>155</v>
      </c>
      <c r="C13" s="255">
        <v>2537</v>
      </c>
      <c r="D13" s="256" t="s">
        <v>83</v>
      </c>
      <c r="E13" s="257">
        <f t="shared" si="0"/>
        <v>2537</v>
      </c>
      <c r="F13" s="258" t="s">
        <v>88</v>
      </c>
      <c r="G13" s="229"/>
      <c r="H13" s="229">
        <f t="shared" si="2"/>
        <v>45916</v>
      </c>
      <c r="I13" s="229"/>
      <c r="J13" s="229"/>
      <c r="K13" s="229"/>
      <c r="L13" s="229">
        <f t="shared" si="3"/>
        <v>45918</v>
      </c>
      <c r="M13" s="229">
        <f t="shared" si="4"/>
        <v>45919</v>
      </c>
      <c r="N13" s="229">
        <f t="shared" si="5"/>
        <v>45919</v>
      </c>
      <c r="O13" s="229">
        <f t="shared" si="6"/>
        <v>45920</v>
      </c>
      <c r="P13" s="229">
        <f t="shared" si="7"/>
        <v>45920</v>
      </c>
      <c r="Q13" s="229"/>
      <c r="R13" s="229"/>
      <c r="S13" s="229"/>
      <c r="T13" s="229"/>
      <c r="U13" s="229">
        <f t="shared" si="8"/>
        <v>45923</v>
      </c>
      <c r="V13" s="229"/>
    </row>
    <row r="14" spans="1:24" s="44" customFormat="1" ht="15" customHeight="1">
      <c r="A14" s="6">
        <f>A13+1</f>
        <v>39</v>
      </c>
      <c r="B14" s="175" t="s">
        <v>155</v>
      </c>
      <c r="C14" s="167">
        <v>2538</v>
      </c>
      <c r="D14" s="176" t="s">
        <v>84</v>
      </c>
      <c r="E14" s="169">
        <f t="shared" si="0"/>
        <v>2538</v>
      </c>
      <c r="F14" s="177" t="s">
        <v>88</v>
      </c>
      <c r="G14" s="173"/>
      <c r="H14" s="173">
        <f t="shared" si="2"/>
        <v>45923</v>
      </c>
      <c r="I14" s="173"/>
      <c r="J14" s="173"/>
      <c r="K14" s="173"/>
      <c r="L14" s="173">
        <f t="shared" si="3"/>
        <v>45925</v>
      </c>
      <c r="M14" s="173">
        <f t="shared" si="4"/>
        <v>45926</v>
      </c>
      <c r="N14" s="173">
        <f t="shared" si="5"/>
        <v>45926</v>
      </c>
      <c r="O14" s="173">
        <f t="shared" si="6"/>
        <v>45927</v>
      </c>
      <c r="P14" s="173">
        <f t="shared" si="7"/>
        <v>45927</v>
      </c>
      <c r="Q14" s="173"/>
      <c r="R14" s="173"/>
      <c r="S14" s="173"/>
      <c r="T14" s="173"/>
      <c r="U14" s="173">
        <f t="shared" si="8"/>
        <v>45930</v>
      </c>
      <c r="V14" s="173"/>
    </row>
    <row r="15" spans="1:24" s="44" customFormat="1" ht="15" customHeight="1">
      <c r="A15" s="77">
        <f>A14+1</f>
        <v>40</v>
      </c>
      <c r="B15" s="259" t="s">
        <v>155</v>
      </c>
      <c r="C15" s="260">
        <v>2539</v>
      </c>
      <c r="D15" s="261" t="s">
        <v>85</v>
      </c>
      <c r="E15" s="262">
        <f t="shared" si="0"/>
        <v>2539</v>
      </c>
      <c r="F15" s="263" t="s">
        <v>88</v>
      </c>
      <c r="G15" s="230"/>
      <c r="H15" s="230">
        <f t="shared" si="2"/>
        <v>45930</v>
      </c>
      <c r="I15" s="230"/>
      <c r="J15" s="230"/>
      <c r="K15" s="230"/>
      <c r="L15" s="230">
        <f t="shared" si="3"/>
        <v>45932</v>
      </c>
      <c r="M15" s="230">
        <f t="shared" si="4"/>
        <v>45933</v>
      </c>
      <c r="N15" s="230">
        <f t="shared" si="5"/>
        <v>45933</v>
      </c>
      <c r="O15" s="230">
        <f t="shared" si="6"/>
        <v>45934</v>
      </c>
      <c r="P15" s="230">
        <f t="shared" si="7"/>
        <v>45934</v>
      </c>
      <c r="Q15" s="230"/>
      <c r="R15" s="230"/>
      <c r="S15" s="230"/>
      <c r="T15" s="230"/>
      <c r="U15" s="230">
        <f t="shared" si="8"/>
        <v>45937</v>
      </c>
      <c r="V15" s="230"/>
    </row>
    <row r="16" spans="1:24" s="44" customFormat="1" ht="15" hidden="1" customHeight="1">
      <c r="A16" s="6">
        <f t="shared" ref="A16:A21" si="9">A15+1</f>
        <v>41</v>
      </c>
      <c r="B16" s="175"/>
      <c r="C16" s="167"/>
      <c r="D16" s="176" t="s">
        <v>90</v>
      </c>
      <c r="E16" s="169" t="str">
        <f t="shared" si="0"/>
        <v/>
      </c>
      <c r="F16" s="177" t="s">
        <v>88</v>
      </c>
      <c r="G16" s="173"/>
      <c r="H16" s="173">
        <f t="shared" si="2"/>
        <v>45937</v>
      </c>
      <c r="I16" s="173"/>
      <c r="J16" s="173"/>
      <c r="K16" s="173"/>
      <c r="L16" s="173">
        <f t="shared" si="3"/>
        <v>45939</v>
      </c>
      <c r="M16" s="173">
        <f t="shared" si="4"/>
        <v>45940</v>
      </c>
      <c r="N16" s="173">
        <f t="shared" si="5"/>
        <v>45940</v>
      </c>
      <c r="O16" s="173">
        <f t="shared" si="6"/>
        <v>45941</v>
      </c>
      <c r="P16" s="173">
        <f t="shared" si="7"/>
        <v>45941</v>
      </c>
      <c r="Q16" s="173"/>
      <c r="R16" s="173"/>
      <c r="S16" s="173"/>
      <c r="T16" s="173"/>
      <c r="U16" s="173">
        <f t="shared" si="8"/>
        <v>45944</v>
      </c>
      <c r="V16" s="173"/>
    </row>
    <row r="17" spans="1:22" s="15" customFormat="1" ht="15" hidden="1" customHeight="1">
      <c r="A17" s="6">
        <f t="shared" si="9"/>
        <v>42</v>
      </c>
      <c r="B17" s="175"/>
      <c r="C17" s="167"/>
      <c r="D17" s="176" t="s">
        <v>85</v>
      </c>
      <c r="E17" s="169" t="str">
        <f t="shared" si="0"/>
        <v/>
      </c>
      <c r="F17" s="177" t="s">
        <v>88</v>
      </c>
      <c r="G17" s="173"/>
      <c r="H17" s="173"/>
      <c r="I17" s="173"/>
      <c r="J17" s="172"/>
      <c r="K17" s="173"/>
      <c r="L17" s="173"/>
      <c r="M17" s="173"/>
      <c r="N17" s="173"/>
      <c r="O17" s="172"/>
      <c r="P17" s="173"/>
      <c r="Q17" s="173"/>
      <c r="R17" s="173"/>
      <c r="S17" s="173"/>
      <c r="T17" s="173"/>
      <c r="U17" s="178"/>
      <c r="V17" s="173"/>
    </row>
    <row r="18" spans="1:22" s="15" customFormat="1" ht="15" hidden="1" customHeight="1">
      <c r="A18" s="6">
        <f t="shared" si="9"/>
        <v>43</v>
      </c>
      <c r="B18" s="175"/>
      <c r="C18" s="167"/>
      <c r="D18" s="176" t="s">
        <v>85</v>
      </c>
      <c r="E18" s="169" t="str">
        <f t="shared" si="0"/>
        <v/>
      </c>
      <c r="F18" s="177" t="s">
        <v>88</v>
      </c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8"/>
      <c r="V18" s="173"/>
    </row>
    <row r="19" spans="1:22" s="15" customFormat="1" ht="15" hidden="1" customHeight="1">
      <c r="A19" s="6">
        <f t="shared" si="9"/>
        <v>44</v>
      </c>
      <c r="B19" s="175"/>
      <c r="C19" s="167"/>
      <c r="D19" s="176" t="s">
        <v>85</v>
      </c>
      <c r="E19" s="169" t="str">
        <f t="shared" si="0"/>
        <v/>
      </c>
      <c r="F19" s="177" t="s">
        <v>88</v>
      </c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8"/>
      <c r="V19" s="173"/>
    </row>
    <row r="20" spans="1:22" s="15" customFormat="1" ht="15" hidden="1" customHeight="1">
      <c r="A20" s="6">
        <f t="shared" si="9"/>
        <v>45</v>
      </c>
      <c r="B20" s="175"/>
      <c r="C20" s="167"/>
      <c r="D20" s="176" t="s">
        <v>85</v>
      </c>
      <c r="E20" s="169" t="str">
        <f t="shared" si="0"/>
        <v/>
      </c>
      <c r="F20" s="177" t="s">
        <v>91</v>
      </c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8"/>
      <c r="V20" s="173"/>
    </row>
    <row r="21" spans="1:22" s="15" customFormat="1" ht="15" hidden="1" customHeight="1">
      <c r="A21" s="179">
        <f t="shared" si="9"/>
        <v>46</v>
      </c>
      <c r="B21" s="180"/>
      <c r="C21" s="181"/>
      <c r="D21" s="182" t="s">
        <v>85</v>
      </c>
      <c r="E21" s="183" t="str">
        <f t="shared" si="0"/>
        <v/>
      </c>
      <c r="F21" s="184" t="s">
        <v>88</v>
      </c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6"/>
      <c r="V21" s="18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6" t="s">
        <v>120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329" t="s">
        <v>6</v>
      </c>
      <c r="B25" s="309" t="s">
        <v>7</v>
      </c>
      <c r="C25" s="309" t="s">
        <v>8</v>
      </c>
      <c r="D25" s="318"/>
      <c r="E25" s="318"/>
      <c r="F25" s="319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329"/>
      <c r="B26" s="310"/>
      <c r="C26" s="310" t="s">
        <v>92</v>
      </c>
      <c r="D26" s="322"/>
      <c r="E26" s="320" t="s">
        <v>80</v>
      </c>
      <c r="F26" s="321"/>
      <c r="G26" s="50"/>
      <c r="H26" s="40" t="s">
        <v>17</v>
      </c>
      <c r="I26" s="51"/>
      <c r="J26" s="40"/>
      <c r="K26" s="40"/>
      <c r="L26" s="40" t="s">
        <v>139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15" customFormat="1" ht="15" customHeight="1">
      <c r="A27" s="198">
        <v>35</v>
      </c>
      <c r="B27" s="166" t="s">
        <v>161</v>
      </c>
      <c r="C27" s="167"/>
      <c r="D27" s="176"/>
      <c r="E27" s="169"/>
      <c r="F27" s="177"/>
      <c r="G27" s="199"/>
      <c r="H27" s="171" t="s">
        <v>163</v>
      </c>
      <c r="I27" s="200"/>
      <c r="J27" s="171"/>
      <c r="K27" s="171"/>
      <c r="L27" s="171" t="s">
        <v>162</v>
      </c>
      <c r="M27" s="200" t="s">
        <v>162</v>
      </c>
      <c r="N27" s="171" t="s">
        <v>162</v>
      </c>
      <c r="O27" s="200" t="s">
        <v>162</v>
      </c>
      <c r="P27" s="171" t="s">
        <v>162</v>
      </c>
      <c r="Q27" s="171"/>
      <c r="R27" s="171"/>
      <c r="S27" s="201"/>
      <c r="T27" s="201"/>
      <c r="U27" s="171" t="s">
        <v>163</v>
      </c>
      <c r="V27" s="201"/>
    </row>
    <row r="28" spans="1:22" s="44" customFormat="1" ht="15" customHeight="1">
      <c r="A28" s="264">
        <f>A27+1</f>
        <v>36</v>
      </c>
      <c r="B28" s="254" t="s">
        <v>167</v>
      </c>
      <c r="C28" s="255"/>
      <c r="D28" s="256"/>
      <c r="E28" s="257"/>
      <c r="F28" s="258"/>
      <c r="G28" s="229"/>
      <c r="H28" s="229" t="s">
        <v>162</v>
      </c>
      <c r="I28" s="269"/>
      <c r="J28" s="229"/>
      <c r="K28" s="229"/>
      <c r="L28" s="229" t="s">
        <v>162</v>
      </c>
      <c r="M28" s="270" t="s">
        <v>162</v>
      </c>
      <c r="N28" s="229" t="s">
        <v>162</v>
      </c>
      <c r="O28" s="271" t="s">
        <v>162</v>
      </c>
      <c r="P28" s="229" t="s">
        <v>162</v>
      </c>
      <c r="Q28" s="229"/>
      <c r="R28" s="229"/>
      <c r="S28" s="271"/>
      <c r="T28" s="271"/>
      <c r="U28" s="229" t="s">
        <v>162</v>
      </c>
      <c r="V28" s="229"/>
    </row>
    <row r="29" spans="1:22" s="44" customFormat="1" ht="15" customHeight="1">
      <c r="A29" s="54">
        <f t="shared" ref="A29:A38" si="10">A28+1</f>
        <v>37</v>
      </c>
      <c r="B29" s="272" t="s">
        <v>165</v>
      </c>
      <c r="C29" s="275">
        <f>575</f>
        <v>575</v>
      </c>
      <c r="D29" s="276" t="s">
        <v>77</v>
      </c>
      <c r="E29" s="277">
        <f t="shared" ref="E29:E33" si="11">IF(C29="","",C29)</f>
        <v>575</v>
      </c>
      <c r="F29" s="278" t="s">
        <v>86</v>
      </c>
      <c r="G29" s="55"/>
      <c r="H29" s="252">
        <v>45907</v>
      </c>
      <c r="I29" s="56"/>
      <c r="J29" s="132"/>
      <c r="K29" s="132"/>
      <c r="L29" s="252" t="str">
        <f>IF(H29="", "", "SKIP")</f>
        <v>SKIP</v>
      </c>
      <c r="M29" s="67" t="str">
        <f>IF(L29="","", L29)</f>
        <v>SKIP</v>
      </c>
      <c r="N29" s="252" t="str">
        <f>IF(M29="","",M29)</f>
        <v>SKIP</v>
      </c>
      <c r="O29" s="67">
        <f>IF(N29="","",H29+3)</f>
        <v>45910</v>
      </c>
      <c r="P29" s="252">
        <f>IF(O29="","",O29)</f>
        <v>45910</v>
      </c>
      <c r="Q29" s="132"/>
      <c r="R29" s="132"/>
      <c r="S29" s="132"/>
      <c r="T29" s="132"/>
      <c r="U29" s="252">
        <f>IF(H29="","",H29+7-1)</f>
        <v>45913</v>
      </c>
      <c r="V29" s="132"/>
    </row>
    <row r="30" spans="1:22" s="44" customFormat="1" ht="15" customHeight="1">
      <c r="A30" s="264">
        <f t="shared" si="10"/>
        <v>38</v>
      </c>
      <c r="B30" s="273" t="s">
        <v>164</v>
      </c>
      <c r="C30" s="279">
        <f>C29+1</f>
        <v>576</v>
      </c>
      <c r="D30" s="280" t="s">
        <v>77</v>
      </c>
      <c r="E30" s="281">
        <f t="shared" si="11"/>
        <v>576</v>
      </c>
      <c r="F30" s="282" t="s">
        <v>86</v>
      </c>
      <c r="G30" s="133"/>
      <c r="H30" s="133">
        <f>IF(U29="","",U29)</f>
        <v>45913</v>
      </c>
      <c r="I30" s="265"/>
      <c r="J30" s="133"/>
      <c r="K30" s="133"/>
      <c r="L30" s="133">
        <f>IF(H30="", "", H30+3)</f>
        <v>45916</v>
      </c>
      <c r="M30" s="268">
        <f t="shared" ref="M30:M33" si="12">IF(L30="","", L30)</f>
        <v>45916</v>
      </c>
      <c r="N30" s="133">
        <f t="shared" ref="N30:N33" si="13">IF(M30="","",M30)</f>
        <v>45916</v>
      </c>
      <c r="O30" s="268">
        <f t="shared" ref="O30:O33" si="14">IF(N30="","",N30+1)</f>
        <v>45917</v>
      </c>
      <c r="P30" s="133">
        <f t="shared" ref="P30:P33" si="15">IF(O30="","",O30)</f>
        <v>45917</v>
      </c>
      <c r="Q30" s="133"/>
      <c r="R30" s="133"/>
      <c r="S30" s="133"/>
      <c r="T30" s="133"/>
      <c r="U30" s="133">
        <f t="shared" ref="U30:U32" si="16">IF(H30="","",H30+7)</f>
        <v>45920</v>
      </c>
      <c r="V30" s="133"/>
    </row>
    <row r="31" spans="1:22" s="44" customFormat="1" ht="15" customHeight="1">
      <c r="A31" s="58">
        <f t="shared" si="10"/>
        <v>39</v>
      </c>
      <c r="B31" s="274" t="s">
        <v>164</v>
      </c>
      <c r="C31" s="275">
        <f t="shared" ref="C31:C33" si="17">C30+1</f>
        <v>577</v>
      </c>
      <c r="D31" s="276" t="s">
        <v>77</v>
      </c>
      <c r="E31" s="277">
        <f t="shared" si="11"/>
        <v>577</v>
      </c>
      <c r="F31" s="278" t="s">
        <v>86</v>
      </c>
      <c r="G31" s="55"/>
      <c r="H31" s="132">
        <f t="shared" ref="H31:H32" si="18">IF(U30="","",U30)</f>
        <v>45920</v>
      </c>
      <c r="I31" s="59"/>
      <c r="J31" s="60"/>
      <c r="K31" s="60"/>
      <c r="L31" s="132">
        <f>IF(H31="", "", H31+3)</f>
        <v>45923</v>
      </c>
      <c r="M31" s="56">
        <f t="shared" si="12"/>
        <v>45923</v>
      </c>
      <c r="N31" s="132">
        <f t="shared" si="13"/>
        <v>45923</v>
      </c>
      <c r="O31" s="56">
        <f t="shared" si="14"/>
        <v>45924</v>
      </c>
      <c r="P31" s="132">
        <f t="shared" si="15"/>
        <v>45924</v>
      </c>
      <c r="Q31" s="132"/>
      <c r="R31" s="132"/>
      <c r="S31" s="57"/>
      <c r="T31" s="57"/>
      <c r="U31" s="57">
        <f t="shared" si="16"/>
        <v>45927</v>
      </c>
      <c r="V31" s="57"/>
    </row>
    <row r="32" spans="1:22" s="44" customFormat="1" ht="15" customHeight="1">
      <c r="A32" s="283">
        <f t="shared" si="10"/>
        <v>40</v>
      </c>
      <c r="B32" s="273" t="s">
        <v>164</v>
      </c>
      <c r="C32" s="279">
        <f t="shared" si="17"/>
        <v>578</v>
      </c>
      <c r="D32" s="280" t="s">
        <v>77</v>
      </c>
      <c r="E32" s="281">
        <f t="shared" si="11"/>
        <v>578</v>
      </c>
      <c r="F32" s="282" t="s">
        <v>86</v>
      </c>
      <c r="G32" s="265"/>
      <c r="H32" s="133">
        <f t="shared" si="18"/>
        <v>45927</v>
      </c>
      <c r="I32" s="284"/>
      <c r="J32" s="285"/>
      <c r="K32" s="285"/>
      <c r="L32" s="133">
        <f>IF(H32="", "", H32+3)</f>
        <v>45930</v>
      </c>
      <c r="M32" s="268">
        <f t="shared" si="12"/>
        <v>45930</v>
      </c>
      <c r="N32" s="133">
        <f t="shared" si="13"/>
        <v>45930</v>
      </c>
      <c r="O32" s="268">
        <f t="shared" si="14"/>
        <v>45931</v>
      </c>
      <c r="P32" s="133">
        <f t="shared" si="15"/>
        <v>45931</v>
      </c>
      <c r="Q32" s="133"/>
      <c r="R32" s="133"/>
      <c r="S32" s="267"/>
      <c r="T32" s="267"/>
      <c r="U32" s="267">
        <f t="shared" si="16"/>
        <v>45934</v>
      </c>
      <c r="V32" s="267"/>
    </row>
    <row r="33" spans="1:23" s="44" customFormat="1" ht="15" customHeight="1">
      <c r="A33" s="112">
        <f t="shared" si="10"/>
        <v>41</v>
      </c>
      <c r="B33" s="286" t="s">
        <v>164</v>
      </c>
      <c r="C33" s="287">
        <f t="shared" si="17"/>
        <v>579</v>
      </c>
      <c r="D33" s="288" t="s">
        <v>77</v>
      </c>
      <c r="E33" s="289">
        <f t="shared" si="11"/>
        <v>579</v>
      </c>
      <c r="F33" s="290" t="s">
        <v>86</v>
      </c>
      <c r="G33" s="108"/>
      <c r="H33" s="98">
        <f t="shared" ref="H33" si="19">IF(U32="","",U32)</f>
        <v>45934</v>
      </c>
      <c r="I33" s="109"/>
      <c r="J33" s="110"/>
      <c r="K33" s="110"/>
      <c r="L33" s="98">
        <f>IF(H33="", "", H33+3)</f>
        <v>45937</v>
      </c>
      <c r="M33" s="111">
        <f t="shared" si="12"/>
        <v>45937</v>
      </c>
      <c r="N33" s="98">
        <f t="shared" si="13"/>
        <v>45937</v>
      </c>
      <c r="O33" s="111">
        <f t="shared" si="14"/>
        <v>45938</v>
      </c>
      <c r="P33" s="98">
        <f t="shared" si="15"/>
        <v>45938</v>
      </c>
      <c r="Q33" s="98"/>
      <c r="R33" s="98"/>
      <c r="S33" s="250"/>
      <c r="T33" s="250"/>
      <c r="U33" s="250">
        <f t="shared" ref="U33" si="20">IF(H33="","",H33+7)</f>
        <v>45941</v>
      </c>
      <c r="V33" s="250"/>
    </row>
    <row r="34" spans="1:23" s="15" customFormat="1" ht="15" hidden="1" customHeight="1">
      <c r="A34" s="54">
        <f t="shared" si="10"/>
        <v>42</v>
      </c>
      <c r="B34" s="72"/>
      <c r="C34" s="68"/>
      <c r="D34" s="70" t="s">
        <v>77</v>
      </c>
      <c r="E34" s="69" t="str">
        <f t="shared" ref="E34:E38" si="21">IF(C34="","",C34)</f>
        <v/>
      </c>
      <c r="F34" s="71" t="s">
        <v>86</v>
      </c>
      <c r="G34" s="55"/>
      <c r="H34" s="132"/>
      <c r="I34" s="59"/>
      <c r="J34" s="60"/>
      <c r="K34" s="132"/>
      <c r="L34" s="132"/>
      <c r="M34" s="56"/>
      <c r="N34" s="132"/>
      <c r="O34" s="56"/>
      <c r="P34" s="132"/>
      <c r="Q34" s="132"/>
      <c r="R34" s="132"/>
      <c r="S34" s="132"/>
      <c r="T34" s="132"/>
      <c r="U34" s="132"/>
      <c r="V34" s="132"/>
    </row>
    <row r="35" spans="1:23" s="15" customFormat="1" ht="15" hidden="1" customHeight="1">
      <c r="A35" s="58">
        <f t="shared" si="10"/>
        <v>43</v>
      </c>
      <c r="B35" s="72"/>
      <c r="C35" s="68"/>
      <c r="D35" s="70" t="s">
        <v>77</v>
      </c>
      <c r="E35" s="69" t="str">
        <f t="shared" si="21"/>
        <v/>
      </c>
      <c r="F35" s="71" t="s">
        <v>86</v>
      </c>
      <c r="G35" s="55"/>
      <c r="H35" s="132"/>
      <c r="I35" s="59"/>
      <c r="J35" s="60"/>
      <c r="K35" s="132"/>
      <c r="L35" s="132"/>
      <c r="M35" s="56"/>
      <c r="N35" s="132"/>
      <c r="O35" s="56"/>
      <c r="P35" s="132"/>
      <c r="Q35" s="132"/>
      <c r="R35" s="132"/>
      <c r="S35" s="57"/>
      <c r="T35" s="57"/>
      <c r="U35" s="57"/>
      <c r="V35" s="57"/>
    </row>
    <row r="36" spans="1:23" s="15" customFormat="1" ht="15" hidden="1" customHeight="1">
      <c r="A36" s="54">
        <f t="shared" si="10"/>
        <v>44</v>
      </c>
      <c r="B36" s="72"/>
      <c r="C36" s="68"/>
      <c r="D36" s="70" t="s">
        <v>77</v>
      </c>
      <c r="E36" s="69" t="str">
        <f t="shared" si="21"/>
        <v/>
      </c>
      <c r="F36" s="71" t="s">
        <v>86</v>
      </c>
      <c r="G36" s="55"/>
      <c r="H36" s="132"/>
      <c r="I36" s="59"/>
      <c r="J36" s="60"/>
      <c r="K36" s="132"/>
      <c r="L36" s="132"/>
      <c r="M36" s="56"/>
      <c r="N36" s="132"/>
      <c r="O36" s="56"/>
      <c r="P36" s="132"/>
      <c r="Q36" s="132"/>
      <c r="R36" s="132"/>
      <c r="S36" s="132"/>
      <c r="T36" s="132"/>
      <c r="U36" s="132"/>
      <c r="V36" s="132"/>
    </row>
    <row r="37" spans="1:23" s="15" customFormat="1" ht="15" hidden="1" customHeight="1">
      <c r="A37" s="54">
        <f t="shared" si="10"/>
        <v>45</v>
      </c>
      <c r="B37" s="72"/>
      <c r="C37" s="68"/>
      <c r="D37" s="70" t="s">
        <v>77</v>
      </c>
      <c r="E37" s="69" t="str">
        <f t="shared" si="21"/>
        <v/>
      </c>
      <c r="F37" s="71" t="s">
        <v>86</v>
      </c>
      <c r="G37" s="55"/>
      <c r="H37" s="132"/>
      <c r="I37" s="59"/>
      <c r="J37" s="60"/>
      <c r="K37" s="132"/>
      <c r="L37" s="132"/>
      <c r="M37" s="56"/>
      <c r="N37" s="132"/>
      <c r="O37" s="56"/>
      <c r="P37" s="132"/>
      <c r="Q37" s="132"/>
      <c r="R37" s="132"/>
      <c r="S37" s="132"/>
      <c r="T37" s="132"/>
      <c r="U37" s="132"/>
      <c r="V37" s="132"/>
    </row>
    <row r="38" spans="1:23" s="15" customFormat="1" ht="15" hidden="1" customHeight="1">
      <c r="A38" s="112">
        <f t="shared" si="10"/>
        <v>46</v>
      </c>
      <c r="B38" s="99"/>
      <c r="C38" s="100"/>
      <c r="D38" s="105" t="s">
        <v>77</v>
      </c>
      <c r="E38" s="106" t="str">
        <f t="shared" si="21"/>
        <v/>
      </c>
      <c r="F38" s="103" t="s">
        <v>86</v>
      </c>
      <c r="G38" s="108"/>
      <c r="H38" s="98"/>
      <c r="I38" s="109"/>
      <c r="J38" s="110"/>
      <c r="K38" s="98"/>
      <c r="L38" s="98"/>
      <c r="M38" s="111"/>
      <c r="N38" s="98"/>
      <c r="O38" s="111"/>
      <c r="P38" s="98"/>
      <c r="Q38" s="98"/>
      <c r="R38" s="98"/>
      <c r="S38" s="98"/>
      <c r="T38" s="98"/>
      <c r="U38" s="98"/>
      <c r="V38" s="98"/>
    </row>
    <row r="39" spans="1:23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  <c r="W40" s="45" t="s">
        <v>21</v>
      </c>
    </row>
    <row r="41" spans="1:23" ht="15" customHeight="1">
      <c r="A41" s="127" t="s">
        <v>123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  <c r="W41" s="16" t="s">
        <v>22</v>
      </c>
    </row>
    <row r="42" spans="1:23" ht="15" customHeight="1">
      <c r="A42" s="306" t="s">
        <v>6</v>
      </c>
      <c r="B42" s="311" t="s">
        <v>7</v>
      </c>
      <c r="C42" s="311" t="s">
        <v>8</v>
      </c>
      <c r="D42" s="323"/>
      <c r="E42" s="323"/>
      <c r="F42" s="324"/>
      <c r="G42" s="17" t="s">
        <v>23</v>
      </c>
      <c r="H42" s="17" t="s">
        <v>24</v>
      </c>
      <c r="I42" s="17" t="s">
        <v>25</v>
      </c>
      <c r="J42" s="244" t="s">
        <v>160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244" t="s">
        <v>19</v>
      </c>
      <c r="S42" s="46"/>
      <c r="T42" s="46" t="s">
        <v>23</v>
      </c>
      <c r="U42" s="46" t="s">
        <v>24</v>
      </c>
      <c r="V42" s="17" t="s">
        <v>25</v>
      </c>
      <c r="W42" s="247" t="s">
        <v>9</v>
      </c>
    </row>
    <row r="43" spans="1:23" ht="15" customHeight="1">
      <c r="A43" s="306"/>
      <c r="B43" s="312"/>
      <c r="C43" s="312" t="s">
        <v>79</v>
      </c>
      <c r="D43" s="327"/>
      <c r="E43" s="325" t="s">
        <v>93</v>
      </c>
      <c r="F43" s="326"/>
      <c r="G43" s="32" t="s">
        <v>58</v>
      </c>
      <c r="H43" s="47" t="s">
        <v>15</v>
      </c>
      <c r="I43" s="47" t="s">
        <v>17</v>
      </c>
      <c r="J43" s="245" t="s">
        <v>157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245" t="s">
        <v>156</v>
      </c>
      <c r="S43" s="32"/>
      <c r="T43" s="32" t="s">
        <v>139</v>
      </c>
      <c r="U43" s="32" t="s">
        <v>59</v>
      </c>
      <c r="V43" s="47" t="s">
        <v>17</v>
      </c>
      <c r="W43" s="248" t="s">
        <v>157</v>
      </c>
    </row>
    <row r="44" spans="1:23" s="44" customFormat="1" ht="15" customHeight="1">
      <c r="A44" s="251">
        <v>35</v>
      </c>
      <c r="B44" s="188" t="s">
        <v>158</v>
      </c>
      <c r="C44" s="192">
        <v>2517</v>
      </c>
      <c r="D44" s="168" t="s">
        <v>78</v>
      </c>
      <c r="E44" s="193">
        <f t="shared" ref="E44:E55" si="22">IF(C44="","",C44)</f>
        <v>2517</v>
      </c>
      <c r="F44" s="170" t="s">
        <v>98</v>
      </c>
      <c r="G44" s="131">
        <v>45888</v>
      </c>
      <c r="H44" s="131">
        <f t="shared" ref="H44:I44" si="23">IF(G44="","",G44+2)</f>
        <v>45890</v>
      </c>
      <c r="I44" s="131">
        <f t="shared" si="23"/>
        <v>45892</v>
      </c>
      <c r="J44" s="249">
        <f>IF(I44="","",I44)</f>
        <v>45892</v>
      </c>
      <c r="K44" s="131"/>
      <c r="L44" s="131">
        <f>IF(I44="","",I44+1)</f>
        <v>45893</v>
      </c>
      <c r="M44" s="249">
        <f>IF(L44="","",L44+2)</f>
        <v>45895</v>
      </c>
      <c r="N44" s="131">
        <f>IF(M44="","",M44)</f>
        <v>45895</v>
      </c>
      <c r="O44" s="131">
        <f>IF(N44="","",N44)</f>
        <v>45895</v>
      </c>
      <c r="P44" s="131">
        <f>IF(O44="","",O44+1)</f>
        <v>45896</v>
      </c>
      <c r="Q44" s="131">
        <f>IF(P44="","",P44+1)</f>
        <v>45897</v>
      </c>
      <c r="R44" s="249">
        <f>IF(P44="","",P44)</f>
        <v>45896</v>
      </c>
      <c r="S44" s="131"/>
      <c r="T44" s="131">
        <f>IF(U44="","",U44-1)</f>
        <v>45902</v>
      </c>
      <c r="U44" s="131">
        <f>IF(P44="","",P44+7)</f>
        <v>45903</v>
      </c>
      <c r="V44" s="131">
        <f>IF(U44="","",U44+3)</f>
        <v>45906</v>
      </c>
      <c r="W44" s="249">
        <f>IF(V44="","",V44)</f>
        <v>45906</v>
      </c>
    </row>
    <row r="45" spans="1:23" s="44" customFormat="1" ht="15" customHeight="1">
      <c r="A45" s="283">
        <f>A44+1</f>
        <v>36</v>
      </c>
      <c r="B45" s="254" t="s">
        <v>159</v>
      </c>
      <c r="C45" s="255">
        <v>2526</v>
      </c>
      <c r="D45" s="256" t="s">
        <v>78</v>
      </c>
      <c r="E45" s="257">
        <f t="shared" si="22"/>
        <v>2526</v>
      </c>
      <c r="F45" s="258" t="s">
        <v>98</v>
      </c>
      <c r="G45" s="133">
        <f>IF(G44="","",G44+7)</f>
        <v>45895</v>
      </c>
      <c r="H45" s="133">
        <f t="shared" ref="H45" si="24">IF(G45="","",G45+2)</f>
        <v>45897</v>
      </c>
      <c r="I45" s="133">
        <f t="shared" ref="I45" si="25">IF(H45="","",H45+2)</f>
        <v>45899</v>
      </c>
      <c r="J45" s="293">
        <f>IF(I45="","",I45)</f>
        <v>45899</v>
      </c>
      <c r="K45" s="133"/>
      <c r="L45" s="133">
        <f>IF(I45="","",I45+1)</f>
        <v>45900</v>
      </c>
      <c r="M45" s="293">
        <f>IF(L45="","",L45+2)</f>
        <v>45902</v>
      </c>
      <c r="N45" s="133">
        <f>IF(M45="","",M45)</f>
        <v>45902</v>
      </c>
      <c r="O45" s="133">
        <f>IF(N45="","",N45)</f>
        <v>45902</v>
      </c>
      <c r="P45" s="133">
        <f>IF(O45="","",O45+1)</f>
        <v>45903</v>
      </c>
      <c r="Q45" s="133">
        <f>IF(P45="","",P45+1)</f>
        <v>45904</v>
      </c>
      <c r="R45" s="293">
        <f>IF(P45="","",P45)</f>
        <v>45903</v>
      </c>
      <c r="S45" s="133"/>
      <c r="T45" s="133">
        <f>IF(U45="","",U45-1)</f>
        <v>45909</v>
      </c>
      <c r="U45" s="133">
        <f>IF(P45="","",P45+7)</f>
        <v>45910</v>
      </c>
      <c r="V45" s="133">
        <f>IF(U45="","",U45+3)</f>
        <v>45913</v>
      </c>
      <c r="W45" s="266">
        <f>IF(V45="","",V45+5)</f>
        <v>45918</v>
      </c>
    </row>
    <row r="46" spans="1:23" s="44" customFormat="1" ht="15" customHeight="1">
      <c r="A46" s="58">
        <f t="shared" ref="A46:A55" si="26">A45+1</f>
        <v>37</v>
      </c>
      <c r="B46" s="175" t="s">
        <v>158</v>
      </c>
      <c r="C46" s="167">
        <v>2518</v>
      </c>
      <c r="D46" s="176" t="s">
        <v>78</v>
      </c>
      <c r="E46" s="169">
        <f t="shared" si="22"/>
        <v>2518</v>
      </c>
      <c r="F46" s="177" t="s">
        <v>87</v>
      </c>
      <c r="G46" s="132">
        <f>IF(T44="","",T44)</f>
        <v>45902</v>
      </c>
      <c r="H46" s="132">
        <f t="shared" ref="H46:H50" si="27">IF(G46="","",G46+2)</f>
        <v>45904</v>
      </c>
      <c r="I46" s="132">
        <f t="shared" ref="I46:I50" si="28">IF(H46="","",H46+2)</f>
        <v>45906</v>
      </c>
      <c r="J46" s="252">
        <f t="shared" ref="J46" si="29">IF(I46="","",I46)</f>
        <v>45906</v>
      </c>
      <c r="K46" s="132"/>
      <c r="L46" s="132">
        <f t="shared" ref="L46:L50" si="30">IF(I46="","",I46+1)</f>
        <v>45907</v>
      </c>
      <c r="M46" s="252">
        <f t="shared" ref="M46" si="31">IF(L46="","",L46+2)</f>
        <v>45909</v>
      </c>
      <c r="N46" s="132">
        <f t="shared" ref="N46:O46" si="32">IF(M46="","",M46)</f>
        <v>45909</v>
      </c>
      <c r="O46" s="132">
        <f t="shared" si="32"/>
        <v>45909</v>
      </c>
      <c r="P46" s="132">
        <f t="shared" ref="P46:Q46" si="33">IF(O46="","",O46+1)</f>
        <v>45910</v>
      </c>
      <c r="Q46" s="132">
        <f t="shared" si="33"/>
        <v>45911</v>
      </c>
      <c r="R46" s="252" t="str">
        <f>IF(P46="","","SKIP")</f>
        <v>SKIP</v>
      </c>
      <c r="S46" s="132"/>
      <c r="T46" s="132">
        <f t="shared" ref="T46:T50" si="34">IF(U46="","",U46-1)</f>
        <v>45916</v>
      </c>
      <c r="U46" s="132">
        <f t="shared" ref="U46:U50" si="35">IF(P46="","",P46+7)</f>
        <v>45917</v>
      </c>
      <c r="V46" s="132">
        <f t="shared" ref="V46:V50" si="36">IF(U46="","",U46+3)</f>
        <v>45920</v>
      </c>
      <c r="W46" s="252" t="str">
        <f>IF(V46="","","SKIP")</f>
        <v>SKIP</v>
      </c>
    </row>
    <row r="47" spans="1:23" s="44" customFormat="1" ht="15" customHeight="1">
      <c r="A47" s="283">
        <f t="shared" si="26"/>
        <v>38</v>
      </c>
      <c r="B47" s="254" t="s">
        <v>159</v>
      </c>
      <c r="C47" s="255">
        <v>2527</v>
      </c>
      <c r="D47" s="256" t="s">
        <v>94</v>
      </c>
      <c r="E47" s="257">
        <f t="shared" si="22"/>
        <v>2527</v>
      </c>
      <c r="F47" s="258" t="s">
        <v>98</v>
      </c>
      <c r="G47" s="133">
        <f>IF(T45="","",T45)</f>
        <v>45909</v>
      </c>
      <c r="H47" s="133">
        <f t="shared" si="27"/>
        <v>45911</v>
      </c>
      <c r="I47" s="133">
        <f t="shared" si="28"/>
        <v>45913</v>
      </c>
      <c r="J47" s="133"/>
      <c r="K47" s="133"/>
      <c r="L47" s="133">
        <f t="shared" si="30"/>
        <v>45914</v>
      </c>
      <c r="M47" s="133">
        <f>IF(L47="","",L47+1)</f>
        <v>45915</v>
      </c>
      <c r="N47" s="133">
        <f>IF(M47="","",M47+1)</f>
        <v>45916</v>
      </c>
      <c r="O47" s="133">
        <f t="shared" ref="O47" si="37">IF(N47="","",N47)</f>
        <v>45916</v>
      </c>
      <c r="P47" s="133">
        <f t="shared" ref="P47:Q47" si="38">IF(O47="","",O47+1)</f>
        <v>45917</v>
      </c>
      <c r="Q47" s="133">
        <f t="shared" si="38"/>
        <v>45918</v>
      </c>
      <c r="R47" s="133"/>
      <c r="S47" s="133"/>
      <c r="T47" s="133">
        <f t="shared" si="34"/>
        <v>45923</v>
      </c>
      <c r="U47" s="133">
        <f t="shared" si="35"/>
        <v>45924</v>
      </c>
      <c r="V47" s="133">
        <f t="shared" si="36"/>
        <v>45927</v>
      </c>
      <c r="W47" s="133"/>
    </row>
    <row r="48" spans="1:23" s="44" customFormat="1" ht="15" customHeight="1">
      <c r="A48" s="54">
        <f t="shared" si="26"/>
        <v>39</v>
      </c>
      <c r="B48" s="175" t="s">
        <v>158</v>
      </c>
      <c r="C48" s="167">
        <v>2519</v>
      </c>
      <c r="D48" s="176" t="s">
        <v>95</v>
      </c>
      <c r="E48" s="169">
        <f t="shared" si="22"/>
        <v>2519</v>
      </c>
      <c r="F48" s="177" t="s">
        <v>98</v>
      </c>
      <c r="G48" s="132">
        <f>IF(T46="","",T46)</f>
        <v>45916</v>
      </c>
      <c r="H48" s="132">
        <f>IF(G48="","",G48+2)</f>
        <v>45918</v>
      </c>
      <c r="I48" s="132">
        <f t="shared" si="28"/>
        <v>45920</v>
      </c>
      <c r="J48" s="132"/>
      <c r="K48" s="132"/>
      <c r="L48" s="132">
        <f t="shared" si="30"/>
        <v>45921</v>
      </c>
      <c r="M48" s="132">
        <f t="shared" ref="M48:N50" si="39">IF(L48="","",L48+1)</f>
        <v>45922</v>
      </c>
      <c r="N48" s="132">
        <f t="shared" si="39"/>
        <v>45923</v>
      </c>
      <c r="O48" s="132">
        <f t="shared" ref="O48" si="40">IF(N48="","",N48)</f>
        <v>45923</v>
      </c>
      <c r="P48" s="132">
        <f t="shared" ref="P48:Q48" si="41">IF(O48="","",O48+1)</f>
        <v>45924</v>
      </c>
      <c r="Q48" s="132">
        <f t="shared" si="41"/>
        <v>45925</v>
      </c>
      <c r="R48" s="132"/>
      <c r="S48" s="132"/>
      <c r="T48" s="132">
        <f t="shared" si="34"/>
        <v>45930</v>
      </c>
      <c r="U48" s="132">
        <f t="shared" si="35"/>
        <v>45931</v>
      </c>
      <c r="V48" s="132">
        <f t="shared" si="36"/>
        <v>45934</v>
      </c>
      <c r="W48" s="57"/>
    </row>
    <row r="49" spans="1:23" s="44" customFormat="1" ht="15" customHeight="1">
      <c r="A49" s="264">
        <f t="shared" si="26"/>
        <v>40</v>
      </c>
      <c r="B49" s="254" t="s">
        <v>159</v>
      </c>
      <c r="C49" s="255">
        <v>2528</v>
      </c>
      <c r="D49" s="256" t="s">
        <v>78</v>
      </c>
      <c r="E49" s="257">
        <f t="shared" si="22"/>
        <v>2528</v>
      </c>
      <c r="F49" s="258" t="s">
        <v>98</v>
      </c>
      <c r="G49" s="133">
        <f>IF(T47="","",T47)</f>
        <v>45923</v>
      </c>
      <c r="H49" s="133">
        <f t="shared" si="27"/>
        <v>45925</v>
      </c>
      <c r="I49" s="133">
        <f t="shared" si="28"/>
        <v>45927</v>
      </c>
      <c r="J49" s="133"/>
      <c r="K49" s="133"/>
      <c r="L49" s="133">
        <f t="shared" si="30"/>
        <v>45928</v>
      </c>
      <c r="M49" s="133">
        <f t="shared" si="39"/>
        <v>45929</v>
      </c>
      <c r="N49" s="133">
        <f t="shared" si="39"/>
        <v>45930</v>
      </c>
      <c r="O49" s="133">
        <f t="shared" ref="O49" si="42">IF(N49="","",N49)</f>
        <v>45930</v>
      </c>
      <c r="P49" s="133">
        <f t="shared" ref="P49:Q49" si="43">IF(O49="","",O49+1)</f>
        <v>45931</v>
      </c>
      <c r="Q49" s="133">
        <f t="shared" si="43"/>
        <v>45932</v>
      </c>
      <c r="R49" s="133"/>
      <c r="S49" s="133"/>
      <c r="T49" s="296" t="str">
        <f>IF(U49="","","SKIP")</f>
        <v>SKIP</v>
      </c>
      <c r="U49" s="133">
        <f t="shared" si="35"/>
        <v>45938</v>
      </c>
      <c r="V49" s="133">
        <f t="shared" si="36"/>
        <v>45941</v>
      </c>
      <c r="W49" s="267"/>
    </row>
    <row r="50" spans="1:23" s="44" customFormat="1" ht="15" customHeight="1">
      <c r="A50" s="112">
        <f t="shared" si="26"/>
        <v>41</v>
      </c>
      <c r="B50" s="180" t="s">
        <v>158</v>
      </c>
      <c r="C50" s="181">
        <v>2520</v>
      </c>
      <c r="D50" s="182" t="s">
        <v>85</v>
      </c>
      <c r="E50" s="183">
        <f>IF(C50="","",C50)</f>
        <v>2520</v>
      </c>
      <c r="F50" s="184" t="s">
        <v>88</v>
      </c>
      <c r="G50" s="98">
        <f>IF(T48="","",T48)</f>
        <v>45930</v>
      </c>
      <c r="H50" s="98">
        <f t="shared" si="27"/>
        <v>45932</v>
      </c>
      <c r="I50" s="98">
        <f t="shared" si="28"/>
        <v>45934</v>
      </c>
      <c r="J50" s="98"/>
      <c r="K50" s="98"/>
      <c r="L50" s="98">
        <f t="shared" si="30"/>
        <v>45935</v>
      </c>
      <c r="M50" s="98">
        <f t="shared" si="39"/>
        <v>45936</v>
      </c>
      <c r="N50" s="98">
        <f t="shared" si="39"/>
        <v>45937</v>
      </c>
      <c r="O50" s="98">
        <f t="shared" ref="O50" si="44">IF(N50="","",N50)</f>
        <v>45937</v>
      </c>
      <c r="P50" s="98">
        <f t="shared" ref="P50:Q50" si="45">IF(O50="","",O50+1)</f>
        <v>45938</v>
      </c>
      <c r="Q50" s="98">
        <f t="shared" si="45"/>
        <v>45939</v>
      </c>
      <c r="R50" s="98"/>
      <c r="S50" s="98"/>
      <c r="T50" s="98">
        <f t="shared" si="34"/>
        <v>45944</v>
      </c>
      <c r="U50" s="98">
        <f t="shared" si="35"/>
        <v>45945</v>
      </c>
      <c r="V50" s="98">
        <f t="shared" si="36"/>
        <v>45948</v>
      </c>
      <c r="W50" s="250"/>
    </row>
    <row r="51" spans="1:23" s="15" customFormat="1" ht="15" hidden="1" customHeight="1">
      <c r="A51" s="58">
        <f t="shared" si="26"/>
        <v>42</v>
      </c>
      <c r="B51" s="72"/>
      <c r="C51" s="68"/>
      <c r="D51" s="70" t="s">
        <v>96</v>
      </c>
      <c r="E51" s="69" t="str">
        <f t="shared" si="22"/>
        <v/>
      </c>
      <c r="F51" s="71" t="s">
        <v>99</v>
      </c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291"/>
    </row>
    <row r="52" spans="1:23" s="15" customFormat="1" ht="15" hidden="1" customHeight="1">
      <c r="A52" s="58">
        <f t="shared" si="26"/>
        <v>43</v>
      </c>
      <c r="B52" s="72"/>
      <c r="C52" s="68"/>
      <c r="D52" s="70" t="s">
        <v>85</v>
      </c>
      <c r="E52" s="69" t="str">
        <f t="shared" si="22"/>
        <v/>
      </c>
      <c r="F52" s="71" t="s">
        <v>100</v>
      </c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291"/>
    </row>
    <row r="53" spans="1:23" s="15" customFormat="1" ht="15" hidden="1" customHeight="1">
      <c r="A53" s="58">
        <f t="shared" si="26"/>
        <v>44</v>
      </c>
      <c r="B53" s="72"/>
      <c r="C53" s="68"/>
      <c r="D53" s="70" t="s">
        <v>85</v>
      </c>
      <c r="E53" s="69" t="str">
        <f t="shared" si="22"/>
        <v/>
      </c>
      <c r="F53" s="71" t="s">
        <v>88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291"/>
    </row>
    <row r="54" spans="1:23" s="15" customFormat="1" ht="15" hidden="1" customHeight="1">
      <c r="A54" s="58">
        <f t="shared" si="26"/>
        <v>45</v>
      </c>
      <c r="B54" s="72"/>
      <c r="C54" s="68"/>
      <c r="D54" s="70" t="s">
        <v>97</v>
      </c>
      <c r="E54" s="69" t="str">
        <f t="shared" si="22"/>
        <v/>
      </c>
      <c r="F54" s="71" t="s">
        <v>88</v>
      </c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291"/>
    </row>
    <row r="55" spans="1:23" s="15" customFormat="1" ht="15" hidden="1" customHeight="1">
      <c r="A55" s="104">
        <f t="shared" si="26"/>
        <v>46</v>
      </c>
      <c r="B55" s="99"/>
      <c r="C55" s="100"/>
      <c r="D55" s="105" t="s">
        <v>85</v>
      </c>
      <c r="E55" s="106" t="str">
        <f t="shared" si="22"/>
        <v/>
      </c>
      <c r="F55" s="103" t="s">
        <v>88</v>
      </c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292"/>
    </row>
    <row r="56" spans="1:23" ht="15" customHeight="1">
      <c r="A56" s="15" t="s">
        <v>66</v>
      </c>
    </row>
    <row r="57" spans="1:23" ht="15" customHeight="1">
      <c r="A57" s="37"/>
    </row>
    <row r="58" spans="1:23" ht="15" customHeight="1">
      <c r="A58" s="37"/>
    </row>
    <row r="59" spans="1:23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3" ht="15" customHeight="1">
      <c r="B60" s="1" t="s">
        <v>32</v>
      </c>
      <c r="C60" s="5" t="s">
        <v>75</v>
      </c>
      <c r="D60" s="5"/>
      <c r="E60" s="5"/>
      <c r="F60" s="5"/>
    </row>
    <row r="61" spans="1:23" ht="15" customHeight="1">
      <c r="B61" s="1" t="s">
        <v>33</v>
      </c>
      <c r="C61" s="44" t="s">
        <v>73</v>
      </c>
      <c r="D61" s="44"/>
      <c r="E61" s="44"/>
      <c r="F61" s="44"/>
    </row>
    <row r="62" spans="1:23" ht="15" customHeight="1">
      <c r="B62" s="1" t="s">
        <v>64</v>
      </c>
      <c r="C62" s="18"/>
      <c r="D62" s="18"/>
      <c r="E62" s="18"/>
      <c r="F62" s="18"/>
    </row>
    <row r="63" spans="1:23" ht="15" customHeight="1">
      <c r="B63" s="5" t="s">
        <v>34</v>
      </c>
      <c r="C63" s="19" t="s">
        <v>35</v>
      </c>
      <c r="D63" s="19"/>
      <c r="E63" s="19"/>
      <c r="F63" s="19"/>
    </row>
    <row r="64" spans="1:23" ht="15" customHeight="1">
      <c r="B64" s="5" t="s">
        <v>36</v>
      </c>
      <c r="C64" s="15" t="s">
        <v>76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300" t="s">
        <v>40</v>
      </c>
      <c r="C68" s="300"/>
      <c r="D68" s="300" t="s">
        <v>39</v>
      </c>
      <c r="E68" s="300"/>
      <c r="F68" s="300"/>
      <c r="G68" s="300"/>
      <c r="H68" s="304" t="s">
        <v>69</v>
      </c>
      <c r="I68" s="304"/>
      <c r="J68" s="124"/>
      <c r="K68" s="124"/>
      <c r="L68" s="304" t="s">
        <v>71</v>
      </c>
      <c r="M68" s="300"/>
      <c r="N68" s="300" t="s">
        <v>41</v>
      </c>
      <c r="O68" s="300"/>
      <c r="P68" s="300" t="s">
        <v>12</v>
      </c>
      <c r="Q68" s="300"/>
      <c r="T68" s="13"/>
    </row>
    <row r="69" spans="2:21" ht="15.75" customHeight="1">
      <c r="B69" s="299" t="s">
        <v>0</v>
      </c>
      <c r="C69" s="299"/>
      <c r="D69" s="299" t="s">
        <v>2</v>
      </c>
      <c r="E69" s="299"/>
      <c r="F69" s="299"/>
      <c r="G69" s="299"/>
      <c r="H69" s="302" t="s">
        <v>68</v>
      </c>
      <c r="I69" s="302"/>
      <c r="J69" s="123"/>
      <c r="K69" s="123"/>
      <c r="L69" s="302" t="s">
        <v>68</v>
      </c>
      <c r="M69" s="299"/>
      <c r="N69" s="301" t="s">
        <v>42</v>
      </c>
      <c r="O69" s="301"/>
      <c r="P69" s="299" t="s">
        <v>65</v>
      </c>
      <c r="Q69" s="299"/>
      <c r="T69" s="13"/>
    </row>
    <row r="70" spans="2:21" ht="15.75" customHeight="1">
      <c r="B70" s="298" t="s">
        <v>43</v>
      </c>
      <c r="C70" s="298"/>
      <c r="D70" s="330" t="s">
        <v>60</v>
      </c>
      <c r="E70" s="330"/>
      <c r="F70" s="330"/>
      <c r="G70" s="330"/>
      <c r="H70" s="357" t="s">
        <v>170</v>
      </c>
      <c r="I70" s="358"/>
      <c r="J70" s="122"/>
      <c r="K70" s="122"/>
      <c r="L70" s="298" t="s">
        <v>74</v>
      </c>
      <c r="M70" s="298"/>
      <c r="N70" s="298" t="s">
        <v>70</v>
      </c>
      <c r="O70" s="298"/>
      <c r="P70" s="298" t="s">
        <v>44</v>
      </c>
      <c r="Q70" s="298"/>
      <c r="T70" s="13"/>
    </row>
    <row r="72" spans="2:21" ht="15.75" customHeight="1">
      <c r="B72" s="303" t="s">
        <v>11</v>
      </c>
      <c r="C72" s="303"/>
      <c r="D72" s="300" t="s">
        <v>18</v>
      </c>
      <c r="E72" s="300"/>
      <c r="F72" s="300"/>
      <c r="G72" s="300"/>
      <c r="H72" s="300" t="s">
        <v>19</v>
      </c>
      <c r="I72" s="300"/>
      <c r="J72" s="124"/>
      <c r="K72" s="124"/>
      <c r="L72" s="300" t="s">
        <v>26</v>
      </c>
      <c r="M72" s="300"/>
      <c r="N72" s="300" t="s">
        <v>45</v>
      </c>
      <c r="O72" s="300"/>
      <c r="P72" s="303" t="s">
        <v>61</v>
      </c>
      <c r="Q72" s="303"/>
      <c r="R72" s="13"/>
      <c r="S72" s="13"/>
      <c r="T72" s="297"/>
      <c r="U72" s="297"/>
    </row>
    <row r="73" spans="2:21" ht="15.75" customHeight="1">
      <c r="B73" s="305" t="s">
        <v>49</v>
      </c>
      <c r="C73" s="305"/>
      <c r="D73" s="299" t="s">
        <v>46</v>
      </c>
      <c r="E73" s="299"/>
      <c r="F73" s="299"/>
      <c r="G73" s="299"/>
      <c r="H73" s="299" t="s">
        <v>47</v>
      </c>
      <c r="I73" s="299"/>
      <c r="J73" s="123"/>
      <c r="K73" s="123"/>
      <c r="L73" s="299" t="s">
        <v>48</v>
      </c>
      <c r="M73" s="299"/>
      <c r="N73" s="299" t="s">
        <v>46</v>
      </c>
      <c r="O73" s="299"/>
      <c r="P73" s="297" t="s">
        <v>62</v>
      </c>
      <c r="Q73" s="297"/>
      <c r="R73" s="13"/>
      <c r="S73" s="13"/>
      <c r="T73" s="297"/>
      <c r="U73" s="297"/>
    </row>
    <row r="74" spans="2:21" ht="15.75" customHeight="1">
      <c r="B74" s="298" t="s">
        <v>53</v>
      </c>
      <c r="C74" s="298"/>
      <c r="D74" s="298" t="s">
        <v>72</v>
      </c>
      <c r="E74" s="298"/>
      <c r="F74" s="298"/>
      <c r="G74" s="298"/>
      <c r="H74" s="298" t="s">
        <v>50</v>
      </c>
      <c r="I74" s="298"/>
      <c r="J74" s="122"/>
      <c r="K74" s="122"/>
      <c r="L74" s="298" t="s">
        <v>51</v>
      </c>
      <c r="M74" s="298"/>
      <c r="N74" s="298" t="s">
        <v>52</v>
      </c>
      <c r="O74" s="298"/>
      <c r="P74" s="298" t="s">
        <v>63</v>
      </c>
      <c r="Q74" s="298"/>
      <c r="R74" s="13"/>
      <c r="S74" s="13"/>
      <c r="T74" s="297"/>
      <c r="U74" s="297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T74:U74"/>
    <mergeCell ref="T73:U73"/>
    <mergeCell ref="T72:U72"/>
    <mergeCell ref="N74:O74"/>
    <mergeCell ref="N73:O73"/>
    <mergeCell ref="N72:O72"/>
    <mergeCell ref="P74:Q74"/>
    <mergeCell ref="P73:Q73"/>
  </mergeCells>
  <phoneticPr fontId="17"/>
  <printOptions horizontalCentered="1"/>
  <pageMargins left="0.39370078740157483" right="0.39370078740157483" top="0.39370078740157483" bottom="0.39370078740157483" header="0" footer="0"/>
  <pageSetup paperSize="9" scale="49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Normal="70" zoomScaleSheetLayoutView="100" workbookViewId="0">
      <selection activeCell="G11" sqref="G11"/>
    </sheetView>
  </sheetViews>
  <sheetFormatPr defaultColWidth="13.875" defaultRowHeight="15.75" customHeight="1"/>
  <cols>
    <col min="1" max="1" width="7.625" style="21" customWidth="1"/>
    <col min="2" max="2" width="20.625" style="21" customWidth="1"/>
    <col min="3" max="3" width="3" style="21" bestFit="1" customWidth="1"/>
    <col min="4" max="4" width="5.625" style="21" bestFit="1" customWidth="1"/>
    <col min="5" max="5" width="3.5" style="21" bestFit="1" customWidth="1"/>
    <col min="6" max="6" width="5.625" style="21" bestFit="1" customWidth="1"/>
    <col min="7" max="16" width="15.625" style="21" customWidth="1"/>
    <col min="17" max="17" width="15.875" style="21" customWidth="1"/>
    <col min="18" max="20" width="15.625" style="21" customWidth="1"/>
    <col min="21" max="16384" width="13.875" style="21"/>
  </cols>
  <sheetData>
    <row r="1" spans="1:23" ht="15.75" customHeight="1">
      <c r="H1" s="30"/>
      <c r="I1" s="161"/>
      <c r="J1" s="161"/>
      <c r="K1" s="161"/>
      <c r="L1" s="161"/>
      <c r="M1" s="30"/>
      <c r="N1" s="83"/>
      <c r="O1" s="83"/>
      <c r="P1" s="83"/>
      <c r="Q1" s="83"/>
      <c r="R1" s="83"/>
    </row>
    <row r="2" spans="1:23" ht="15.75" customHeight="1">
      <c r="C2" s="340" t="str">
        <f>'1) 日本 - 中国'!G2</f>
        <v>上海民生輪船有限公司</v>
      </c>
      <c r="D2" s="340"/>
      <c r="E2" s="340"/>
      <c r="F2" s="340"/>
      <c r="G2" s="340"/>
      <c r="H2" s="340"/>
      <c r="I2" s="161"/>
      <c r="J2" s="342" t="str">
        <f>'1) 日本 - 中国'!M2</f>
        <v>2025年9月スケジュール</v>
      </c>
      <c r="K2" s="342"/>
      <c r="L2" s="342"/>
      <c r="M2" s="29"/>
      <c r="N2" s="83"/>
      <c r="O2" s="83"/>
      <c r="P2" s="83"/>
      <c r="Q2" s="83"/>
      <c r="R2" s="83"/>
    </row>
    <row r="3" spans="1:23" ht="15.75" customHeight="1">
      <c r="C3" s="340"/>
      <c r="D3" s="340"/>
      <c r="E3" s="340"/>
      <c r="F3" s="340"/>
      <c r="G3" s="340"/>
      <c r="H3" s="340"/>
      <c r="I3" s="161"/>
      <c r="J3" s="342"/>
      <c r="K3" s="342"/>
      <c r="L3" s="342"/>
      <c r="M3" s="27" t="s">
        <v>3</v>
      </c>
      <c r="N3" s="160">
        <f>'1) 日本 - 中国'!U3</f>
        <v>45902</v>
      </c>
      <c r="O3" s="74"/>
      <c r="P3" s="74"/>
      <c r="S3" s="27"/>
    </row>
    <row r="4" spans="1:23" ht="15.75" customHeight="1">
      <c r="C4" s="26"/>
      <c r="D4" s="341" t="str">
        <f>'1) 日本 - 中国'!G4</f>
        <v>SHANGHAI MINSHENG SHIPPING CO.,LTD.</v>
      </c>
      <c r="E4" s="341"/>
      <c r="F4" s="341"/>
      <c r="G4" s="341"/>
      <c r="H4" s="341"/>
      <c r="I4" s="341"/>
      <c r="J4" s="29" t="s">
        <v>149</v>
      </c>
      <c r="K4" s="75"/>
      <c r="L4" s="75"/>
      <c r="M4" s="159" t="s">
        <v>5</v>
      </c>
      <c r="N4" s="94" t="str">
        <f>'1) 日本 - 中国'!U4</f>
        <v>No.573 (R-4)</v>
      </c>
      <c r="O4" s="74"/>
      <c r="P4" s="74"/>
      <c r="S4" s="15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150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58"/>
      <c r="M6" s="24"/>
      <c r="N6" s="24"/>
    </row>
    <row r="7" spans="1:23" ht="15" customHeight="1">
      <c r="A7" s="94" t="s">
        <v>147</v>
      </c>
      <c r="B7" s="94" t="s">
        <v>146</v>
      </c>
    </row>
    <row r="8" spans="1:23" ht="15" customHeight="1">
      <c r="A8" s="337" t="s">
        <v>6</v>
      </c>
      <c r="B8" s="338" t="s">
        <v>7</v>
      </c>
      <c r="C8" s="338" t="s">
        <v>8</v>
      </c>
      <c r="D8" s="343"/>
      <c r="E8" s="343"/>
      <c r="F8" s="344"/>
      <c r="G8" s="157" t="s">
        <v>9</v>
      </c>
      <c r="H8" s="157"/>
      <c r="I8" s="157" t="s">
        <v>57</v>
      </c>
      <c r="J8" s="157" t="s">
        <v>56</v>
      </c>
      <c r="K8" s="157" t="s">
        <v>55</v>
      </c>
      <c r="L8" s="157"/>
      <c r="M8" s="157" t="s">
        <v>9</v>
      </c>
    </row>
    <row r="9" spans="1:23" ht="15" customHeight="1">
      <c r="A9" s="337"/>
      <c r="B9" s="339"/>
      <c r="C9" s="339" t="s">
        <v>79</v>
      </c>
      <c r="D9" s="347"/>
      <c r="E9" s="345" t="s">
        <v>80</v>
      </c>
      <c r="F9" s="346"/>
      <c r="G9" s="155" t="s">
        <v>15</v>
      </c>
      <c r="H9" s="156"/>
      <c r="I9" s="155" t="s">
        <v>17</v>
      </c>
      <c r="J9" s="155" t="s">
        <v>54</v>
      </c>
      <c r="K9" s="155" t="s">
        <v>28</v>
      </c>
      <c r="L9" s="155"/>
      <c r="M9" s="155" t="s">
        <v>15</v>
      </c>
    </row>
    <row r="10" spans="1:23" s="31" customFormat="1" ht="15" customHeight="1">
      <c r="A10" s="76">
        <f>35</f>
        <v>35</v>
      </c>
      <c r="B10" s="154" t="s">
        <v>145</v>
      </c>
      <c r="C10" s="145" t="s">
        <v>142</v>
      </c>
      <c r="D10" s="153">
        <f>675</f>
        <v>675</v>
      </c>
      <c r="E10" s="143" t="s">
        <v>141</v>
      </c>
      <c r="F10" s="152">
        <f>IF(D10="","",D10)</f>
        <v>675</v>
      </c>
      <c r="G10" s="131">
        <v>45897</v>
      </c>
      <c r="H10" s="164"/>
      <c r="I10" s="131">
        <f>IF(G10="","",G10+2)</f>
        <v>45899</v>
      </c>
      <c r="J10" s="131">
        <f>IF(I10="","",I10+1)</f>
        <v>45900</v>
      </c>
      <c r="K10" s="131">
        <f>IF(J10="","",J10+1)</f>
        <v>45901</v>
      </c>
      <c r="L10" s="131"/>
      <c r="M10" s="131">
        <f>IF(K10="","",K10+3)</f>
        <v>45904</v>
      </c>
    </row>
    <row r="11" spans="1:23" s="31" customFormat="1" ht="15" customHeight="1">
      <c r="A11" s="53">
        <f>A10+1</f>
        <v>36</v>
      </c>
      <c r="B11" s="151" t="s">
        <v>144</v>
      </c>
      <c r="C11" s="150" t="s">
        <v>142</v>
      </c>
      <c r="D11" s="149">
        <f>IF(D10="","",D10+1)</f>
        <v>676</v>
      </c>
      <c r="E11" s="148" t="s">
        <v>141</v>
      </c>
      <c r="F11" s="147">
        <f t="shared" ref="F11:F15" si="0">IF(D11="","",D11)</f>
        <v>676</v>
      </c>
      <c r="G11" s="133">
        <f>IF(M10="","",M10)</f>
        <v>45904</v>
      </c>
      <c r="H11" s="133"/>
      <c r="I11" s="133">
        <f>IF(G11="","",G11+2)</f>
        <v>45906</v>
      </c>
      <c r="J11" s="133">
        <f t="shared" ref="J11:K12" si="1">IF(I11="","",I11+1)</f>
        <v>45907</v>
      </c>
      <c r="K11" s="133">
        <f t="shared" si="1"/>
        <v>45908</v>
      </c>
      <c r="L11" s="133"/>
      <c r="M11" s="133">
        <f>IF(K11="","",K11+3)</f>
        <v>45911</v>
      </c>
      <c r="R11" s="7" t="str">
        <f>IF(Z10="","",Z10)</f>
        <v/>
      </c>
    </row>
    <row r="12" spans="1:23" s="31" customFormat="1" ht="15" customHeight="1">
      <c r="A12" s="6">
        <f>A11+1</f>
        <v>37</v>
      </c>
      <c r="B12" s="146" t="s">
        <v>143</v>
      </c>
      <c r="C12" s="145" t="s">
        <v>142</v>
      </c>
      <c r="D12" s="144">
        <f t="shared" ref="D12:D15" si="2">IF(D11="","",D11+1)</f>
        <v>677</v>
      </c>
      <c r="E12" s="143" t="s">
        <v>141</v>
      </c>
      <c r="F12" s="142">
        <f t="shared" si="0"/>
        <v>677</v>
      </c>
      <c r="G12" s="132">
        <f>IF(M11="","",M11)</f>
        <v>45911</v>
      </c>
      <c r="H12" s="132"/>
      <c r="I12" s="132">
        <f>IF(G12="","",G12+2)</f>
        <v>45913</v>
      </c>
      <c r="J12" s="132">
        <f t="shared" si="1"/>
        <v>45914</v>
      </c>
      <c r="K12" s="132">
        <f t="shared" si="1"/>
        <v>45915</v>
      </c>
      <c r="L12" s="132"/>
      <c r="M12" s="132">
        <f>IF(K12="","",K12+3)</f>
        <v>45918</v>
      </c>
    </row>
    <row r="13" spans="1:23" s="31" customFormat="1" ht="15" customHeight="1">
      <c r="A13" s="53">
        <f>A12+1</f>
        <v>38</v>
      </c>
      <c r="B13" s="151" t="s">
        <v>143</v>
      </c>
      <c r="C13" s="150" t="s">
        <v>142</v>
      </c>
      <c r="D13" s="149">
        <f t="shared" si="2"/>
        <v>678</v>
      </c>
      <c r="E13" s="148" t="s">
        <v>141</v>
      </c>
      <c r="F13" s="147">
        <f t="shared" si="0"/>
        <v>678</v>
      </c>
      <c r="G13" s="133">
        <f t="shared" ref="G13:G15" si="3">IF(M12="","",M12)</f>
        <v>45918</v>
      </c>
      <c r="H13" s="133"/>
      <c r="I13" s="133">
        <f t="shared" ref="I13:I15" si="4">IF(G13="","",G13+2)</f>
        <v>45920</v>
      </c>
      <c r="J13" s="133">
        <f t="shared" ref="J13:K13" si="5">IF(I13="","",I13+1)</f>
        <v>45921</v>
      </c>
      <c r="K13" s="133">
        <f t="shared" si="5"/>
        <v>45922</v>
      </c>
      <c r="L13" s="133"/>
      <c r="M13" s="133">
        <f t="shared" ref="M13:M15" si="6">IF(K13="","",K13+3)</f>
        <v>45925</v>
      </c>
    </row>
    <row r="14" spans="1:23" s="135" customFormat="1" ht="15" customHeight="1">
      <c r="A14" s="6">
        <f>A13+1</f>
        <v>39</v>
      </c>
      <c r="B14" s="146" t="s">
        <v>143</v>
      </c>
      <c r="C14" s="145" t="s">
        <v>142</v>
      </c>
      <c r="D14" s="144">
        <f t="shared" si="2"/>
        <v>679</v>
      </c>
      <c r="E14" s="143" t="s">
        <v>141</v>
      </c>
      <c r="F14" s="142">
        <f t="shared" si="0"/>
        <v>679</v>
      </c>
      <c r="G14" s="132">
        <f t="shared" si="3"/>
        <v>45925</v>
      </c>
      <c r="H14" s="132"/>
      <c r="I14" s="132">
        <f t="shared" si="4"/>
        <v>45927</v>
      </c>
      <c r="J14" s="132">
        <f t="shared" ref="J14:K14" si="7">IF(I14="","",I14+1)</f>
        <v>45928</v>
      </c>
      <c r="K14" s="132">
        <f t="shared" si="7"/>
        <v>45929</v>
      </c>
      <c r="L14" s="132"/>
      <c r="M14" s="132">
        <f t="shared" si="6"/>
        <v>45932</v>
      </c>
    </row>
    <row r="15" spans="1:23" s="135" customFormat="1" ht="15" customHeight="1">
      <c r="A15" s="77">
        <f>A14+1</f>
        <v>40</v>
      </c>
      <c r="B15" s="141" t="s">
        <v>143</v>
      </c>
      <c r="C15" s="140" t="s">
        <v>142</v>
      </c>
      <c r="D15" s="139">
        <f t="shared" si="2"/>
        <v>680</v>
      </c>
      <c r="E15" s="138" t="s">
        <v>141</v>
      </c>
      <c r="F15" s="137">
        <f t="shared" si="0"/>
        <v>680</v>
      </c>
      <c r="G15" s="165">
        <f t="shared" si="3"/>
        <v>45932</v>
      </c>
      <c r="H15" s="165"/>
      <c r="I15" s="165">
        <f t="shared" si="4"/>
        <v>45934</v>
      </c>
      <c r="J15" s="165">
        <f t="shared" ref="J15:K15" si="8">IF(I15="","",I15+1)</f>
        <v>45935</v>
      </c>
      <c r="K15" s="165">
        <f t="shared" si="8"/>
        <v>45936</v>
      </c>
      <c r="L15" s="165"/>
      <c r="M15" s="165">
        <f t="shared" si="6"/>
        <v>45939</v>
      </c>
    </row>
    <row r="16" spans="1:23" ht="15" customHeight="1">
      <c r="A16" s="15" t="s">
        <v>67</v>
      </c>
      <c r="B16" s="38"/>
      <c r="C16" s="136"/>
      <c r="D16" s="136"/>
      <c r="E16" s="136"/>
      <c r="F16" s="136"/>
      <c r="G16" s="7"/>
      <c r="H16" s="8"/>
      <c r="I16" s="7"/>
      <c r="J16" s="7"/>
      <c r="K16" s="7"/>
      <c r="L16" s="7"/>
      <c r="M16" s="7"/>
      <c r="N16" s="8"/>
      <c r="O16" s="7"/>
    </row>
    <row r="17" s="134" customFormat="1" ht="15" customHeight="1"/>
    <row r="18" s="134" customFormat="1" ht="15" customHeight="1"/>
    <row r="19" s="134" customFormat="1" ht="15" customHeight="1"/>
    <row r="20" s="134" customFormat="1" ht="15" customHeight="1"/>
    <row r="21" s="134" customFormat="1" ht="15" customHeight="1"/>
    <row r="22" s="134" customFormat="1" ht="15" customHeight="1"/>
    <row r="23" s="134" customFormat="1" ht="15" customHeight="1"/>
    <row r="24" s="134" customFormat="1" ht="15" customHeight="1"/>
    <row r="25" s="134" customFormat="1" ht="15" customHeight="1"/>
    <row r="26" s="134" customFormat="1" ht="15" customHeight="1"/>
    <row r="27" s="134" customFormat="1" ht="15" customHeight="1"/>
    <row r="28" s="134" customFormat="1" ht="15" customHeight="1"/>
    <row r="29" s="134" customFormat="1" ht="15" customHeight="1"/>
    <row r="30" s="134" customFormat="1" ht="15" customHeight="1"/>
    <row r="31" s="134" customFormat="1" ht="15" customHeight="1"/>
    <row r="32" s="134" customFormat="1" ht="15" customHeight="1"/>
    <row r="33" spans="2:19" s="134" customFormat="1" ht="15" customHeight="1"/>
    <row r="34" spans="2:19" ht="15.75" customHeight="1">
      <c r="B34" s="135"/>
      <c r="Q34" s="134"/>
      <c r="R34" s="134"/>
    </row>
    <row r="35" spans="2:19" ht="15.75" customHeight="1">
      <c r="Q35" s="134"/>
      <c r="R35" s="134"/>
    </row>
    <row r="36" spans="2:19" ht="15.75" customHeight="1">
      <c r="B36" s="12"/>
      <c r="C36" s="12"/>
      <c r="D36" s="12"/>
      <c r="E36" s="12"/>
      <c r="F36" s="12"/>
      <c r="G36" s="12"/>
      <c r="H36" s="13"/>
      <c r="I36" s="163"/>
      <c r="J36" s="12"/>
      <c r="K36" s="12"/>
      <c r="L36" s="163"/>
      <c r="M36" s="12"/>
      <c r="N36" s="12"/>
      <c r="O36" s="12"/>
      <c r="P36" s="12"/>
      <c r="Q36" s="12"/>
      <c r="R36" s="134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63"/>
      <c r="J37" s="12"/>
      <c r="K37" s="12"/>
      <c r="L37" s="163"/>
      <c r="M37" s="12"/>
      <c r="N37" s="12"/>
      <c r="O37" s="12"/>
      <c r="P37" s="12"/>
      <c r="Q37" s="12"/>
      <c r="R37" s="134"/>
      <c r="S37" s="22"/>
    </row>
    <row r="38" spans="2:19" ht="15.75" customHeight="1">
      <c r="B38" s="13"/>
      <c r="C38" s="13"/>
      <c r="D38" s="13"/>
      <c r="E38" s="13"/>
      <c r="F38" s="13"/>
      <c r="G38" s="162"/>
      <c r="H38" s="162"/>
      <c r="I38" s="13"/>
      <c r="J38" s="13"/>
      <c r="K38" s="13"/>
      <c r="L38" s="13"/>
      <c r="M38" s="13"/>
      <c r="N38" s="13"/>
      <c r="O38" s="13"/>
      <c r="P38" s="13"/>
      <c r="Q38" s="13"/>
      <c r="R38" s="134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4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4"/>
      <c r="R43" s="134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9" zoomScale="70" zoomScaleNormal="70" zoomScaleSheetLayoutView="70" workbookViewId="0">
      <selection activeCell="G18" sqref="G18"/>
    </sheetView>
  </sheetViews>
  <sheetFormatPr defaultColWidth="7.625" defaultRowHeight="15.75" customHeight="1" outlineLevelCol="1"/>
  <cols>
    <col min="1" max="3" width="15.875" style="21" customWidth="1"/>
    <col min="4" max="4" width="2.375" style="21" customWidth="1"/>
    <col min="5" max="5" width="15.875" style="21" customWidth="1"/>
    <col min="6" max="6" width="2.375" style="21" customWidth="1"/>
    <col min="7" max="7" width="8.875" style="21" customWidth="1"/>
    <col min="8" max="8" width="17.5" style="21" bestFit="1" customWidth="1"/>
    <col min="9" max="9" width="6.875" style="21" customWidth="1"/>
    <col min="10" max="10" width="3.375" style="21" customWidth="1"/>
    <col min="11" max="11" width="6.875" style="21" customWidth="1"/>
    <col min="12" max="12" width="3.375" style="21" customWidth="1"/>
    <col min="13" max="13" width="13.875" style="21" hidden="1" customWidth="1" outlineLevel="1"/>
    <col min="14" max="14" width="13.875" style="21" customWidth="1" collapsed="1"/>
    <col min="15" max="15" width="13.875" style="21" hidden="1" customWidth="1" outlineLevel="1"/>
    <col min="16" max="16" width="2.375" style="21" customWidth="1" collapsed="1"/>
    <col min="17" max="17" width="13.875" style="21" hidden="1" customWidth="1" outlineLevel="1"/>
    <col min="18" max="18" width="13.875" style="21" customWidth="1" collapsed="1"/>
    <col min="19" max="22" width="13.875" style="21" customWidth="1"/>
    <col min="23" max="24" width="13.875" style="21" hidden="1" customWidth="1" outlineLevel="1"/>
    <col min="25" max="25" width="2.375" style="21" customWidth="1" collapsed="1"/>
    <col min="26" max="26" width="13.875" style="21" hidden="1" customWidth="1" outlineLevel="1"/>
    <col min="27" max="27" width="13.875" style="21" customWidth="1" collapsed="1"/>
    <col min="28" max="38" width="13.875" style="21" customWidth="1"/>
    <col min="39" max="16384" width="7.625" style="21"/>
  </cols>
  <sheetData>
    <row r="1" spans="1:27" ht="15.75" customHeight="1">
      <c r="C1" s="81"/>
      <c r="D1" s="81"/>
      <c r="E1" s="81"/>
      <c r="F1" s="81"/>
      <c r="G1" s="348" t="s">
        <v>101</v>
      </c>
      <c r="H1" s="348"/>
      <c r="I1" s="348"/>
      <c r="J1" s="348"/>
      <c r="K1" s="348"/>
      <c r="L1" s="348"/>
      <c r="M1" s="348"/>
      <c r="N1" s="30"/>
      <c r="O1" s="82"/>
      <c r="P1" s="82"/>
      <c r="Q1" s="83"/>
      <c r="R1" s="349" t="str">
        <f>'1) 日本 - 中国'!M2</f>
        <v>2025年9月スケジュール</v>
      </c>
      <c r="S1" s="349"/>
      <c r="T1" s="349"/>
      <c r="U1" s="83"/>
      <c r="V1" s="83"/>
      <c r="W1" s="83"/>
      <c r="X1" s="83"/>
      <c r="Y1" s="83"/>
      <c r="AA1" s="85"/>
    </row>
    <row r="2" spans="1:27" ht="15.75" customHeight="1">
      <c r="C2" s="81"/>
      <c r="D2" s="81"/>
      <c r="E2" s="81"/>
      <c r="F2" s="81"/>
      <c r="G2" s="348"/>
      <c r="H2" s="348"/>
      <c r="I2" s="348"/>
      <c r="J2" s="348"/>
      <c r="K2" s="348"/>
      <c r="L2" s="348"/>
      <c r="M2" s="348"/>
      <c r="N2" s="28"/>
      <c r="O2" s="82"/>
      <c r="P2" s="82"/>
      <c r="Q2" s="83"/>
      <c r="R2" s="349"/>
      <c r="S2" s="349"/>
      <c r="T2" s="349"/>
      <c r="U2" s="83"/>
      <c r="V2" s="83"/>
      <c r="W2" s="83"/>
      <c r="X2" s="83"/>
      <c r="Y2" s="83"/>
      <c r="AA2" s="85"/>
    </row>
    <row r="3" spans="1:27" ht="15.75" customHeight="1">
      <c r="C3" s="81"/>
      <c r="D3" s="81"/>
      <c r="E3" s="81"/>
      <c r="F3" s="81"/>
      <c r="G3" s="348"/>
      <c r="H3" s="348"/>
      <c r="I3" s="348"/>
      <c r="J3" s="348"/>
      <c r="K3" s="348"/>
      <c r="L3" s="348"/>
      <c r="M3" s="348"/>
      <c r="N3" s="28"/>
      <c r="O3" s="82"/>
      <c r="P3" s="82"/>
      <c r="Q3" s="82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5">
        <f>'1) 日本 - 中国'!U3</f>
        <v>45902</v>
      </c>
    </row>
    <row r="4" spans="1:27" ht="15.75" customHeight="1">
      <c r="C4" s="86"/>
      <c r="D4" s="86"/>
      <c r="E4" s="86"/>
      <c r="F4" s="86"/>
      <c r="G4" s="350" t="s">
        <v>102</v>
      </c>
      <c r="H4" s="350"/>
      <c r="I4" s="350"/>
      <c r="J4" s="350"/>
      <c r="K4" s="350"/>
      <c r="L4" s="350"/>
      <c r="M4" s="350"/>
      <c r="N4" s="350"/>
      <c r="O4" s="75"/>
      <c r="P4" s="75"/>
      <c r="Q4" s="75"/>
      <c r="R4" s="75"/>
      <c r="S4" s="75"/>
      <c r="T4" s="74" t="s">
        <v>4</v>
      </c>
      <c r="U4" s="74"/>
      <c r="V4" s="87" t="str">
        <f>'1) 日本 - 中国'!T4</f>
        <v>Version：</v>
      </c>
      <c r="Z4" s="87"/>
      <c r="AA4" s="88" t="str">
        <f>'1) 日本 - 中国'!U4</f>
        <v>No.573 (R-4)</v>
      </c>
    </row>
    <row r="5" spans="1:27" ht="15.75" customHeight="1" thickBot="1">
      <c r="A5" s="89"/>
      <c r="B5" s="89"/>
      <c r="C5" s="89"/>
      <c r="D5" s="89"/>
      <c r="E5" s="89"/>
      <c r="F5" s="89"/>
      <c r="G5" s="89"/>
      <c r="H5" s="89"/>
      <c r="I5" s="90"/>
      <c r="J5" s="90"/>
      <c r="K5" s="90"/>
      <c r="L5" s="90"/>
      <c r="M5" s="89"/>
      <c r="N5" s="90"/>
      <c r="O5" s="90"/>
      <c r="P5" s="90"/>
      <c r="Q5" s="90"/>
      <c r="R5" s="90"/>
      <c r="S5" s="90"/>
      <c r="T5" s="90"/>
      <c r="U5" s="91"/>
      <c r="V5" s="91"/>
      <c r="W5" s="89"/>
      <c r="X5" s="89"/>
      <c r="Y5" s="89"/>
      <c r="Z5" s="89"/>
      <c r="AA5" s="89"/>
    </row>
    <row r="6" spans="1:27" ht="15" customHeight="1">
      <c r="M6" s="26"/>
      <c r="R6" s="93"/>
    </row>
    <row r="7" spans="1:27" ht="15" customHeight="1">
      <c r="A7" s="128" t="s">
        <v>129</v>
      </c>
      <c r="G7" s="128" t="s">
        <v>124</v>
      </c>
      <c r="H7" s="94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328" t="s">
        <v>6</v>
      </c>
      <c r="H8" s="307" t="s">
        <v>7</v>
      </c>
      <c r="I8" s="307" t="s">
        <v>8</v>
      </c>
      <c r="J8" s="313"/>
      <c r="K8" s="313"/>
      <c r="L8" s="314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118</v>
      </c>
      <c r="D9" s="34"/>
      <c r="E9" s="34" t="s">
        <v>135</v>
      </c>
      <c r="F9" s="34"/>
      <c r="G9" s="328"/>
      <c r="H9" s="308"/>
      <c r="I9" s="308" t="s">
        <v>79</v>
      </c>
      <c r="J9" s="351"/>
      <c r="K9" s="315" t="s">
        <v>80</v>
      </c>
      <c r="L9" s="317"/>
      <c r="M9" s="43"/>
      <c r="N9" s="34" t="s">
        <v>137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1">
        <f>IF(B10="","",B10-1)</f>
        <v>45885</v>
      </c>
      <c r="B10" s="131">
        <f t="shared" ref="B10" si="0">IF(C10="","",C10-1)</f>
        <v>45886</v>
      </c>
      <c r="C10" s="131">
        <f t="shared" ref="C10:C16" si="1">IF(E10="","",E10-3)</f>
        <v>45887</v>
      </c>
      <c r="D10" s="131"/>
      <c r="E10" s="131">
        <f t="shared" ref="E10:E16" si="2">IF(N10="","",N10-5)</f>
        <v>45890</v>
      </c>
      <c r="F10" s="131"/>
      <c r="G10" s="58">
        <f>IF('1) 日本 - 中国'!A10="","", '1) 日本 - 中国'!A10)</f>
        <v>35</v>
      </c>
      <c r="H10" s="188" t="str">
        <f>IF('1) 日本 - 中国'!B10="","", '1) 日本 - 中国'!B10)</f>
        <v>ATLANTIC BRIDGE</v>
      </c>
      <c r="I10" s="68">
        <f>IF('1) 日本 - 中国'!C10="","", '1) 日本 - 中国'!C10)</f>
        <v>2534</v>
      </c>
      <c r="J10" s="95" t="s">
        <v>78</v>
      </c>
      <c r="K10" s="194">
        <f>IF('1) 日本 - 中国'!E10="","", '1) 日本 - 中国'!E10)</f>
        <v>2534</v>
      </c>
      <c r="L10" s="177" t="s">
        <v>86</v>
      </c>
      <c r="M10" s="171"/>
      <c r="N10" s="171">
        <f>IF('1) 日本 - 中国'!H10="","", '1) 日本 - 中国'!H10)</f>
        <v>45895</v>
      </c>
      <c r="O10" s="171"/>
      <c r="P10" s="171"/>
      <c r="Q10" s="171"/>
      <c r="R10" s="172">
        <f>IF('1) 日本 - 中国'!L10="","", '1) 日本 - 中国'!L10)</f>
        <v>45897</v>
      </c>
      <c r="S10" s="173">
        <f>IF('1) 日本 - 中国'!M10="","", '1) 日本 - 中国'!M10)</f>
        <v>45898</v>
      </c>
      <c r="T10" s="173">
        <f>IF('1) 日本 - 中国'!N10="","", '1) 日本 - 中国'!N10)</f>
        <v>45898</v>
      </c>
      <c r="U10" s="171">
        <f>IF('1) 日本 - 中国'!O10="","", '1) 日本 - 中国'!O10)</f>
        <v>45899</v>
      </c>
      <c r="V10" s="173">
        <f>IF('1) 日本 - 中国'!P10="","", '1) 日本 - 中国'!P10)</f>
        <v>45899</v>
      </c>
      <c r="W10" s="171"/>
      <c r="X10" s="171"/>
      <c r="Y10" s="171"/>
      <c r="Z10" s="171"/>
      <c r="AA10" s="171">
        <f>IF('1) 日本 - 中国'!U10="","", '1) 日本 - 中国'!U10)</f>
        <v>45902</v>
      </c>
    </row>
    <row r="11" spans="1:27" s="31" customFormat="1" ht="15" customHeight="1">
      <c r="A11" s="173">
        <f>IF(B11="","",B11-1)</f>
        <v>45892</v>
      </c>
      <c r="B11" s="173">
        <f t="shared" ref="B11" si="3">IF(C11="","",C11-1)</f>
        <v>45893</v>
      </c>
      <c r="C11" s="173">
        <f t="shared" si="1"/>
        <v>45894</v>
      </c>
      <c r="D11" s="173"/>
      <c r="E11" s="173">
        <f t="shared" si="2"/>
        <v>45897</v>
      </c>
      <c r="F11" s="173"/>
      <c r="G11" s="174">
        <f>IF('1) 日本 - 中国'!A11="","", '1) 日本 - 中国'!A11)</f>
        <v>36</v>
      </c>
      <c r="H11" s="175" t="str">
        <f>IF('1) 日本 - 中国'!B11="","", '1) 日本 - 中国'!B11)</f>
        <v>ATLANTIC BRIDGE</v>
      </c>
      <c r="I11" s="167">
        <f>IF('1) 日本 - 中国'!C11="","", '1) 日本 - 中国'!C11)</f>
        <v>2535</v>
      </c>
      <c r="J11" s="195" t="s">
        <v>78</v>
      </c>
      <c r="K11" s="194">
        <f>IF('1) 日本 - 中国'!E11="","", '1) 日本 - 中国'!E11)</f>
        <v>2535</v>
      </c>
      <c r="L11" s="177" t="s">
        <v>86</v>
      </c>
      <c r="M11" s="173"/>
      <c r="N11" s="173">
        <f>IF('1) 日本 - 中国'!H11="","", '1) 日本 - 中国'!H11)</f>
        <v>45902</v>
      </c>
      <c r="O11" s="173"/>
      <c r="P11" s="173"/>
      <c r="Q11" s="173"/>
      <c r="R11" s="173">
        <f>IF('1) 日本 - 中国'!L11="","", '1) 日本 - 中国'!L11)</f>
        <v>45904</v>
      </c>
      <c r="S11" s="173">
        <f>IF('1) 日本 - 中国'!M11="","", '1) 日本 - 中国'!M11)</f>
        <v>45905</v>
      </c>
      <c r="T11" s="173">
        <f>IF('1) 日本 - 中国'!N11="","", '1) 日本 - 中国'!N11)</f>
        <v>45905</v>
      </c>
      <c r="U11" s="173">
        <f>IF('1) 日本 - 中国'!O11="","", '1) 日本 - 中国'!O11)</f>
        <v>45906</v>
      </c>
      <c r="V11" s="173">
        <f>IF('1) 日本 - 中国'!P11="","", '1) 日本 - 中国'!P11)</f>
        <v>45906</v>
      </c>
      <c r="W11" s="173"/>
      <c r="X11" s="173"/>
      <c r="Y11" s="173"/>
      <c r="Z11" s="173"/>
      <c r="AA11" s="173">
        <f>IF('1) 日本 - 中国'!U11="","", '1) 日本 - 中国'!U11)</f>
        <v>45909</v>
      </c>
    </row>
    <row r="12" spans="1:27" s="31" customFormat="1" ht="15" customHeight="1">
      <c r="A12" s="173">
        <f t="shared" ref="A12:B12" si="4">IF(B12="","",B12-1)</f>
        <v>45899</v>
      </c>
      <c r="B12" s="173">
        <f t="shared" si="4"/>
        <v>45900</v>
      </c>
      <c r="C12" s="173">
        <f t="shared" si="1"/>
        <v>45901</v>
      </c>
      <c r="D12" s="173"/>
      <c r="E12" s="173">
        <f t="shared" si="2"/>
        <v>45904</v>
      </c>
      <c r="F12" s="173"/>
      <c r="G12" s="174">
        <f>IF('1) 日本 - 中国'!A12="","", '1) 日本 - 中国'!A12)</f>
        <v>37</v>
      </c>
      <c r="H12" s="175" t="str">
        <f>IF('1) 日本 - 中国'!B12="","", '1) 日本 - 中国'!B12)</f>
        <v>ATLANTIC BRIDGE</v>
      </c>
      <c r="I12" s="167">
        <f>IF('1) 日本 - 中国'!C12="","", '1) 日本 - 中国'!C12)</f>
        <v>2536</v>
      </c>
      <c r="J12" s="195" t="s">
        <v>78</v>
      </c>
      <c r="K12" s="194">
        <f>IF('1) 日本 - 中国'!E12="","", '1) 日本 - 中国'!E12)</f>
        <v>2536</v>
      </c>
      <c r="L12" s="177" t="s">
        <v>86</v>
      </c>
      <c r="M12" s="173"/>
      <c r="N12" s="173">
        <f>IF('1) 日本 - 中国'!H12="","", '1) 日本 - 中国'!H12)</f>
        <v>45909</v>
      </c>
      <c r="O12" s="173"/>
      <c r="P12" s="173"/>
      <c r="Q12" s="173"/>
      <c r="R12" s="173">
        <f>IF('1) 日本 - 中国'!L12="","", '1) 日本 - 中国'!L12)</f>
        <v>45911</v>
      </c>
      <c r="S12" s="173">
        <f>IF('1) 日本 - 中国'!M12="","", '1) 日本 - 中国'!M12)</f>
        <v>45912</v>
      </c>
      <c r="T12" s="173">
        <f>IF('1) 日本 - 中国'!N12="","", '1) 日本 - 中国'!N12)</f>
        <v>45912</v>
      </c>
      <c r="U12" s="173">
        <f>IF('1) 日本 - 中国'!O12="","", '1) 日本 - 中国'!O12)</f>
        <v>45913</v>
      </c>
      <c r="V12" s="173">
        <f>IF('1) 日本 - 中国'!P12="","", '1) 日本 - 中国'!P12)</f>
        <v>45913</v>
      </c>
      <c r="W12" s="173"/>
      <c r="X12" s="173"/>
      <c r="Y12" s="173"/>
      <c r="Z12" s="173"/>
      <c r="AA12" s="173">
        <f>IF('1) 日本 - 中国'!U12="","", '1) 日本 - 中国'!U12)</f>
        <v>45916</v>
      </c>
    </row>
    <row r="13" spans="1:27" s="31" customFormat="1" ht="15" customHeight="1">
      <c r="A13" s="173">
        <f t="shared" ref="A13:B13" si="5">IF(B13="","",B13-1)</f>
        <v>45906</v>
      </c>
      <c r="B13" s="173">
        <f t="shared" si="5"/>
        <v>45907</v>
      </c>
      <c r="C13" s="173">
        <f t="shared" si="1"/>
        <v>45908</v>
      </c>
      <c r="D13" s="173"/>
      <c r="E13" s="173">
        <f t="shared" si="2"/>
        <v>45911</v>
      </c>
      <c r="F13" s="173"/>
      <c r="G13" s="6">
        <f>IF('1) 日本 - 中国'!A13="","", '1) 日本 - 中国'!A13)</f>
        <v>38</v>
      </c>
      <c r="H13" s="175" t="str">
        <f>IF('1) 日本 - 中国'!B13="","", '1) 日本 - 中国'!B13)</f>
        <v>ATLANTIC BRIDGE</v>
      </c>
      <c r="I13" s="167">
        <f>IF('1) 日本 - 中国'!C13="","", '1) 日本 - 中国'!C13)</f>
        <v>2537</v>
      </c>
      <c r="J13" s="195" t="s">
        <v>78</v>
      </c>
      <c r="K13" s="194">
        <f>IF('1) 日本 - 中国'!E13="","", '1) 日本 - 中国'!E13)</f>
        <v>2537</v>
      </c>
      <c r="L13" s="177" t="s">
        <v>86</v>
      </c>
      <c r="M13" s="173"/>
      <c r="N13" s="173">
        <f>IF('1) 日本 - 中国'!H13="","", '1) 日本 - 中国'!H13)</f>
        <v>45916</v>
      </c>
      <c r="O13" s="173"/>
      <c r="P13" s="173"/>
      <c r="Q13" s="173"/>
      <c r="R13" s="173">
        <f>IF('1) 日本 - 中国'!L13="","", '1) 日本 - 中国'!L13)</f>
        <v>45918</v>
      </c>
      <c r="S13" s="173">
        <f>IF('1) 日本 - 中国'!M13="","", '1) 日本 - 中国'!M13)</f>
        <v>45919</v>
      </c>
      <c r="T13" s="173">
        <f>IF('1) 日本 - 中国'!N13="","", '1) 日本 - 中国'!N13)</f>
        <v>45919</v>
      </c>
      <c r="U13" s="173">
        <f>IF('1) 日本 - 中国'!O13="","", '1) 日本 - 中国'!O13)</f>
        <v>45920</v>
      </c>
      <c r="V13" s="173">
        <f>IF('1) 日本 - 中国'!P13="","", '1) 日本 - 中国'!P13)</f>
        <v>45920</v>
      </c>
      <c r="W13" s="173"/>
      <c r="X13" s="173"/>
      <c r="Y13" s="173"/>
      <c r="Z13" s="173"/>
      <c r="AA13" s="173">
        <f>IF('1) 日本 - 中国'!U13="","", '1) 日本 - 中国'!U13)</f>
        <v>45923</v>
      </c>
    </row>
    <row r="14" spans="1:27" s="97" customFormat="1" ht="15" customHeight="1">
      <c r="A14" s="173">
        <f t="shared" ref="A14:B14" si="6">IF(B14="","",B14-1)</f>
        <v>45913</v>
      </c>
      <c r="B14" s="173">
        <f t="shared" si="6"/>
        <v>45914</v>
      </c>
      <c r="C14" s="173">
        <f t="shared" si="1"/>
        <v>45915</v>
      </c>
      <c r="D14" s="173"/>
      <c r="E14" s="173">
        <f t="shared" si="2"/>
        <v>45918</v>
      </c>
      <c r="F14" s="173"/>
      <c r="G14" s="6">
        <f>IF('1) 日本 - 中国'!A14="","", '1) 日本 - 中国'!A14)</f>
        <v>39</v>
      </c>
      <c r="H14" s="175" t="str">
        <f>IF('1) 日本 - 中国'!B14="","", '1) 日本 - 中国'!B14)</f>
        <v>ATLANTIC BRIDGE</v>
      </c>
      <c r="I14" s="167">
        <f>IF('1) 日本 - 中国'!C14="","", '1) 日本 - 中国'!C14)</f>
        <v>2538</v>
      </c>
      <c r="J14" s="195" t="s">
        <v>78</v>
      </c>
      <c r="K14" s="194">
        <f>IF('1) 日本 - 中国'!E14="","", '1) 日本 - 中国'!E14)</f>
        <v>2538</v>
      </c>
      <c r="L14" s="177" t="s">
        <v>86</v>
      </c>
      <c r="M14" s="173"/>
      <c r="N14" s="173">
        <f>IF('1) 日本 - 中国'!H14="","", '1) 日本 - 中国'!H14)</f>
        <v>45923</v>
      </c>
      <c r="O14" s="173"/>
      <c r="P14" s="173"/>
      <c r="Q14" s="173"/>
      <c r="R14" s="173">
        <f>IF('1) 日本 - 中国'!L14="","", '1) 日本 - 中国'!L14)</f>
        <v>45925</v>
      </c>
      <c r="S14" s="173">
        <f>IF('1) 日本 - 中国'!M14="","", '1) 日本 - 中国'!M14)</f>
        <v>45926</v>
      </c>
      <c r="T14" s="173">
        <f>IF('1) 日本 - 中国'!N14="","", '1) 日本 - 中国'!N14)</f>
        <v>45926</v>
      </c>
      <c r="U14" s="173">
        <f>IF('1) 日本 - 中国'!O14="","", '1) 日本 - 中国'!O14)</f>
        <v>45927</v>
      </c>
      <c r="V14" s="173">
        <f>IF('1) 日本 - 中国'!P14="","", '1) 日本 - 中国'!P14)</f>
        <v>45927</v>
      </c>
      <c r="W14" s="173"/>
      <c r="X14" s="173"/>
      <c r="Y14" s="173"/>
      <c r="Z14" s="173"/>
      <c r="AA14" s="173">
        <f>IF('1) 日本 - 中国'!U14="","", '1) 日本 - 中国'!U14)</f>
        <v>45930</v>
      </c>
    </row>
    <row r="15" spans="1:27" s="31" customFormat="1" ht="15" customHeight="1">
      <c r="A15" s="173">
        <f t="shared" ref="A15:B15" si="7">IF(B15="","",B15-1)</f>
        <v>45920</v>
      </c>
      <c r="B15" s="173">
        <f t="shared" si="7"/>
        <v>45921</v>
      </c>
      <c r="C15" s="173">
        <f t="shared" si="1"/>
        <v>45922</v>
      </c>
      <c r="D15" s="173"/>
      <c r="E15" s="173">
        <f t="shared" si="2"/>
        <v>45925</v>
      </c>
      <c r="F15" s="173"/>
      <c r="G15" s="6">
        <f>IF('1) 日本 - 中国'!A15="","", '1) 日本 - 中国'!A15)</f>
        <v>40</v>
      </c>
      <c r="H15" s="175" t="str">
        <f>IF('1) 日本 - 中国'!B15="","", '1) 日本 - 中国'!B15)</f>
        <v>ATLANTIC BRIDGE</v>
      </c>
      <c r="I15" s="167">
        <f>IF('1) 日本 - 中国'!C15="","", '1) 日本 - 中国'!C15)</f>
        <v>2539</v>
      </c>
      <c r="J15" s="195" t="s">
        <v>78</v>
      </c>
      <c r="K15" s="194">
        <f>IF('1) 日本 - 中国'!E15="","", '1) 日本 - 中国'!E15)</f>
        <v>2539</v>
      </c>
      <c r="L15" s="177" t="s">
        <v>86</v>
      </c>
      <c r="M15" s="173"/>
      <c r="N15" s="173">
        <f>IF('1) 日本 - 中国'!H15="","", '1) 日本 - 中国'!H15)</f>
        <v>45930</v>
      </c>
      <c r="O15" s="173"/>
      <c r="P15" s="173"/>
      <c r="Q15" s="173"/>
      <c r="R15" s="173">
        <f>IF('1) 日本 - 中国'!L15="","", '1) 日本 - 中国'!L15)</f>
        <v>45932</v>
      </c>
      <c r="S15" s="173">
        <f>IF('1) 日本 - 中国'!M15="","", '1) 日本 - 中国'!M15)</f>
        <v>45933</v>
      </c>
      <c r="T15" s="173">
        <f>IF('1) 日本 - 中国'!N15="","", '1) 日本 - 中国'!N15)</f>
        <v>45933</v>
      </c>
      <c r="U15" s="173">
        <f>IF('1) 日本 - 中国'!O15="","", '1) 日本 - 中国'!O15)</f>
        <v>45934</v>
      </c>
      <c r="V15" s="173">
        <f>IF('1) 日本 - 中国'!P15="","", '1) 日本 - 中国'!P15)</f>
        <v>45934</v>
      </c>
      <c r="W15" s="173"/>
      <c r="X15" s="173"/>
      <c r="Y15" s="173"/>
      <c r="Z15" s="173"/>
      <c r="AA15" s="173">
        <f>IF('1) 日本 - 中国'!U15="","", '1) 日本 - 中国'!U15)</f>
        <v>45937</v>
      </c>
    </row>
    <row r="16" spans="1:27" s="97" customFormat="1" ht="15" customHeight="1">
      <c r="A16" s="173">
        <f t="shared" ref="A16:B16" si="8">IF(B16="","",B16-1)</f>
        <v>45927</v>
      </c>
      <c r="B16" s="173">
        <f t="shared" si="8"/>
        <v>45928</v>
      </c>
      <c r="C16" s="173">
        <f t="shared" si="1"/>
        <v>45929</v>
      </c>
      <c r="D16" s="173"/>
      <c r="E16" s="173">
        <f t="shared" si="2"/>
        <v>45932</v>
      </c>
      <c r="F16" s="173"/>
      <c r="G16" s="6">
        <f>IF('1) 日本 - 中国'!A16="","", '1) 日本 - 中国'!A16)</f>
        <v>41</v>
      </c>
      <c r="H16" s="175" t="str">
        <f>IF('1) 日本 - 中国'!B16="","", '1) 日本 - 中国'!B16)</f>
        <v/>
      </c>
      <c r="I16" s="167" t="str">
        <f>IF('1) 日本 - 中国'!C16="","", '1) 日本 - 中国'!C16)</f>
        <v/>
      </c>
      <c r="J16" s="195" t="s">
        <v>78</v>
      </c>
      <c r="K16" s="194" t="str">
        <f>IF('1) 日本 - 中国'!E16="","", '1) 日本 - 中国'!E16)</f>
        <v/>
      </c>
      <c r="L16" s="177" t="s">
        <v>86</v>
      </c>
      <c r="M16" s="173"/>
      <c r="N16" s="173">
        <f>IF('1) 日本 - 中国'!H16="","", '1) 日本 - 中国'!H16)</f>
        <v>45937</v>
      </c>
      <c r="O16" s="173"/>
      <c r="P16" s="173"/>
      <c r="Q16" s="173"/>
      <c r="R16" s="173">
        <f>IF('1) 日本 - 中国'!L16="","", '1) 日本 - 中国'!L16)</f>
        <v>45939</v>
      </c>
      <c r="S16" s="173">
        <f>IF('1) 日本 - 中国'!M16="","", '1) 日本 - 中国'!M16)</f>
        <v>45940</v>
      </c>
      <c r="T16" s="173">
        <f>IF('1) 日本 - 中国'!N16="","", '1) 日本 - 中国'!N16)</f>
        <v>45940</v>
      </c>
      <c r="U16" s="173">
        <f>IF('1) 日本 - 中国'!O16="","", '1) 日本 - 中国'!O16)</f>
        <v>45941</v>
      </c>
      <c r="V16" s="173">
        <f>IF('1) 日本 - 中国'!P16="","", '1) 日本 - 中国'!P16)</f>
        <v>45941</v>
      </c>
      <c r="W16" s="173"/>
      <c r="X16" s="173"/>
      <c r="Y16" s="173"/>
      <c r="Z16" s="173"/>
      <c r="AA16" s="173">
        <f>IF('1) 日本 - 中国'!U16="","", '1) 日本 - 中国'!U16)</f>
        <v>45944</v>
      </c>
    </row>
    <row r="17" spans="1:27" s="97" customFormat="1" ht="15" customHeight="1">
      <c r="A17" s="173" t="str">
        <f t="shared" ref="A17:A20" si="9">IF(B17="","",B17-1)</f>
        <v/>
      </c>
      <c r="B17" s="173" t="str">
        <f t="shared" ref="B17:B21" si="10">IF(C17="","",C17-1)</f>
        <v/>
      </c>
      <c r="C17" s="173" t="str">
        <f t="shared" ref="C17:C21" si="11">IF(E17="","",E17-3)</f>
        <v/>
      </c>
      <c r="D17" s="173"/>
      <c r="E17" s="173" t="str">
        <f t="shared" ref="E17:E20" si="12">IF(N17="","",N17-5)</f>
        <v/>
      </c>
      <c r="F17" s="173"/>
      <c r="G17" s="6">
        <f>IF('1) 日本 - 中国'!A17="","", '1) 日本 - 中国'!A17)</f>
        <v>42</v>
      </c>
      <c r="H17" s="175" t="str">
        <f>IF('1) 日本 - 中国'!B17="","", '1) 日本 - 中国'!B17)</f>
        <v/>
      </c>
      <c r="I17" s="167" t="str">
        <f>IF('1) 日本 - 中国'!C17="","", '1) 日本 - 中国'!C17)</f>
        <v/>
      </c>
      <c r="J17" s="195" t="s">
        <v>77</v>
      </c>
      <c r="K17" s="194" t="str">
        <f>IF('1) 日本 - 中国'!E17="","", '1) 日本 - 中国'!E17)</f>
        <v/>
      </c>
      <c r="L17" s="177" t="s">
        <v>86</v>
      </c>
      <c r="M17" s="173"/>
      <c r="N17" s="173" t="str">
        <f>IF('1) 日本 - 中国'!H17="","", '1) 日本 - 中国'!H17)</f>
        <v/>
      </c>
      <c r="O17" s="173"/>
      <c r="P17" s="172"/>
      <c r="Q17" s="173"/>
      <c r="R17" s="173" t="str">
        <f>IF('1) 日本 - 中国'!L17="","", '1) 日本 - 中国'!L17)</f>
        <v/>
      </c>
      <c r="S17" s="173" t="str">
        <f>IF('1) 日本 - 中国'!M17="","", '1) 日本 - 中国'!M17)</f>
        <v/>
      </c>
      <c r="T17" s="173" t="str">
        <f>IF('1) 日本 - 中国'!N17="","", '1) 日本 - 中国'!N17)</f>
        <v/>
      </c>
      <c r="U17" s="172" t="str">
        <f>IF('1) 日本 - 中国'!O17="","", '1) 日本 - 中国'!O17)</f>
        <v/>
      </c>
      <c r="V17" s="173" t="str">
        <f>IF('1) 日本 - 中国'!P17="","", '1) 日本 - 中国'!P17)</f>
        <v/>
      </c>
      <c r="W17" s="173"/>
      <c r="X17" s="173"/>
      <c r="Y17" s="173"/>
      <c r="Z17" s="173"/>
      <c r="AA17" s="196" t="str">
        <f>IF('1) 日本 - 中国'!U17="","", '1) 日本 - 中国'!U17)</f>
        <v/>
      </c>
    </row>
    <row r="18" spans="1:27" s="97" customFormat="1" ht="15" customHeight="1">
      <c r="A18" s="173" t="str">
        <f t="shared" si="9"/>
        <v/>
      </c>
      <c r="B18" s="173" t="str">
        <f t="shared" si="10"/>
        <v/>
      </c>
      <c r="C18" s="173" t="str">
        <f t="shared" si="11"/>
        <v/>
      </c>
      <c r="D18" s="173"/>
      <c r="E18" s="173" t="str">
        <f t="shared" si="12"/>
        <v/>
      </c>
      <c r="F18" s="173"/>
      <c r="G18" s="6">
        <f>IF('1) 日本 - 中国'!A18="","", '1) 日本 - 中国'!A18)</f>
        <v>43</v>
      </c>
      <c r="H18" s="175" t="str">
        <f>IF('1) 日本 - 中国'!B18="","", '1) 日本 - 中国'!B18)</f>
        <v/>
      </c>
      <c r="I18" s="167" t="str">
        <f>IF('1) 日本 - 中国'!C18="","", '1) 日本 - 中国'!C18)</f>
        <v/>
      </c>
      <c r="J18" s="195" t="s">
        <v>77</v>
      </c>
      <c r="K18" s="194" t="str">
        <f>IF('1) 日本 - 中国'!E18="","", '1) 日本 - 中国'!E18)</f>
        <v/>
      </c>
      <c r="L18" s="177" t="s">
        <v>86</v>
      </c>
      <c r="M18" s="173"/>
      <c r="N18" s="173" t="str">
        <f>IF('1) 日本 - 中国'!H18="","", '1) 日本 - 中国'!H18)</f>
        <v/>
      </c>
      <c r="O18" s="173"/>
      <c r="P18" s="173"/>
      <c r="Q18" s="173"/>
      <c r="R18" s="173" t="str">
        <f>IF('1) 日本 - 中国'!L18="","", '1) 日本 - 中国'!L18)</f>
        <v/>
      </c>
      <c r="S18" s="173" t="str">
        <f>IF('1) 日本 - 中国'!M18="","", '1) 日本 - 中国'!M18)</f>
        <v/>
      </c>
      <c r="T18" s="173" t="str">
        <f>IF('1) 日本 - 中国'!N18="","", '1) 日本 - 中国'!N18)</f>
        <v/>
      </c>
      <c r="U18" s="173" t="str">
        <f>IF('1) 日本 - 中国'!O18="","", '1) 日本 - 中国'!O18)</f>
        <v/>
      </c>
      <c r="V18" s="173" t="str">
        <f>IF('1) 日本 - 中国'!P18="","", '1) 日本 - 中国'!P18)</f>
        <v/>
      </c>
      <c r="W18" s="173"/>
      <c r="X18" s="173"/>
      <c r="Y18" s="173"/>
      <c r="Z18" s="173"/>
      <c r="AA18" s="196" t="str">
        <f>IF('1) 日本 - 中国'!U18="","", '1) 日本 - 中国'!U18)</f>
        <v/>
      </c>
    </row>
    <row r="19" spans="1:27" s="97" customFormat="1" ht="15" customHeight="1">
      <c r="A19" s="173" t="str">
        <f t="shared" si="9"/>
        <v/>
      </c>
      <c r="B19" s="173" t="str">
        <f t="shared" si="10"/>
        <v/>
      </c>
      <c r="C19" s="173" t="str">
        <f t="shared" si="11"/>
        <v/>
      </c>
      <c r="D19" s="173"/>
      <c r="E19" s="173" t="str">
        <f t="shared" si="12"/>
        <v/>
      </c>
      <c r="F19" s="173"/>
      <c r="G19" s="6">
        <f>IF('1) 日本 - 中国'!A19="","", '1) 日本 - 中国'!A19)</f>
        <v>44</v>
      </c>
      <c r="H19" s="175" t="str">
        <f>IF('1) 日本 - 中国'!B19="","", '1) 日本 - 中国'!B19)</f>
        <v/>
      </c>
      <c r="I19" s="167" t="str">
        <f>IF('1) 日本 - 中国'!C19="","", '1) 日本 - 中国'!C19)</f>
        <v/>
      </c>
      <c r="J19" s="195" t="s">
        <v>77</v>
      </c>
      <c r="K19" s="194" t="str">
        <f>IF('1) 日本 - 中国'!E19="","", '1) 日本 - 中国'!E19)</f>
        <v/>
      </c>
      <c r="L19" s="177" t="s">
        <v>86</v>
      </c>
      <c r="M19" s="173"/>
      <c r="N19" s="173" t="str">
        <f>IF('1) 日本 - 中国'!H19="","", '1) 日本 - 中国'!H19)</f>
        <v/>
      </c>
      <c r="O19" s="173"/>
      <c r="P19" s="173"/>
      <c r="Q19" s="173"/>
      <c r="R19" s="173" t="str">
        <f>IF('1) 日本 - 中国'!L19="","", '1) 日本 - 中国'!L19)</f>
        <v/>
      </c>
      <c r="S19" s="173" t="str">
        <f>IF('1) 日本 - 中国'!M19="","", '1) 日本 - 中国'!M19)</f>
        <v/>
      </c>
      <c r="T19" s="173" t="str">
        <f>IF('1) 日本 - 中国'!N19="","", '1) 日本 - 中国'!N19)</f>
        <v/>
      </c>
      <c r="U19" s="173" t="str">
        <f>IF('1) 日本 - 中国'!O19="","", '1) 日本 - 中国'!O19)</f>
        <v/>
      </c>
      <c r="V19" s="173" t="str">
        <f>IF('1) 日本 - 中国'!P19="","", '1) 日本 - 中国'!P19)</f>
        <v/>
      </c>
      <c r="W19" s="173"/>
      <c r="X19" s="173"/>
      <c r="Y19" s="173"/>
      <c r="Z19" s="173"/>
      <c r="AA19" s="196" t="str">
        <f>IF('1) 日本 - 中国'!U19="","", '1) 日本 - 中国'!U19)</f>
        <v/>
      </c>
    </row>
    <row r="20" spans="1:27" s="97" customFormat="1" ht="15" customHeight="1">
      <c r="A20" s="173" t="str">
        <f t="shared" si="9"/>
        <v/>
      </c>
      <c r="B20" s="173" t="str">
        <f t="shared" si="10"/>
        <v/>
      </c>
      <c r="C20" s="173" t="str">
        <f t="shared" si="11"/>
        <v/>
      </c>
      <c r="D20" s="173"/>
      <c r="E20" s="173" t="str">
        <f t="shared" si="12"/>
        <v/>
      </c>
      <c r="F20" s="173"/>
      <c r="G20" s="6">
        <f>IF('1) 日本 - 中国'!A20="","", '1) 日本 - 中国'!A20)</f>
        <v>45</v>
      </c>
      <c r="H20" s="175" t="str">
        <f>IF('1) 日本 - 中国'!B20="","", '1) 日本 - 中国'!B20)</f>
        <v/>
      </c>
      <c r="I20" s="167" t="str">
        <f>IF('1) 日本 - 中国'!C20="","", '1) 日本 - 中国'!C20)</f>
        <v/>
      </c>
      <c r="J20" s="195" t="s">
        <v>77</v>
      </c>
      <c r="K20" s="194" t="str">
        <f>IF('1) 日本 - 中国'!E20="","", '1) 日本 - 中国'!E20)</f>
        <v/>
      </c>
      <c r="L20" s="177" t="s">
        <v>86</v>
      </c>
      <c r="M20" s="173"/>
      <c r="N20" s="173" t="str">
        <f>IF('1) 日本 - 中国'!H20="","", '1) 日本 - 中国'!H20)</f>
        <v/>
      </c>
      <c r="O20" s="173"/>
      <c r="P20" s="173"/>
      <c r="Q20" s="173"/>
      <c r="R20" s="173" t="str">
        <f>IF('1) 日本 - 中国'!L20="","", '1) 日本 - 中国'!L20)</f>
        <v/>
      </c>
      <c r="S20" s="173" t="str">
        <f>IF('1) 日本 - 中国'!M20="","", '1) 日本 - 中国'!M20)</f>
        <v/>
      </c>
      <c r="T20" s="173" t="str">
        <f>IF('1) 日本 - 中国'!N20="","", '1) 日本 - 中国'!N20)</f>
        <v/>
      </c>
      <c r="U20" s="173" t="str">
        <f>IF('1) 日本 - 中国'!O20="","", '1) 日本 - 中国'!O20)</f>
        <v/>
      </c>
      <c r="V20" s="173" t="str">
        <f>IF('1) 日本 - 中国'!P20="","", '1) 日本 - 中国'!P20)</f>
        <v/>
      </c>
      <c r="W20" s="173"/>
      <c r="X20" s="173"/>
      <c r="Y20" s="173"/>
      <c r="Z20" s="173"/>
      <c r="AA20" s="196" t="str">
        <f>IF('1) 日本 - 中国'!U20="","", '1) 日本 - 中国'!U20)</f>
        <v/>
      </c>
    </row>
    <row r="21" spans="1:27" s="97" customFormat="1" ht="15" customHeight="1">
      <c r="A21" s="185" t="str">
        <f>IF(B21="","",B21-1)</f>
        <v/>
      </c>
      <c r="B21" s="185" t="str">
        <f t="shared" si="10"/>
        <v/>
      </c>
      <c r="C21" s="185" t="str">
        <f t="shared" si="11"/>
        <v/>
      </c>
      <c r="D21" s="185"/>
      <c r="E21" s="185" t="str">
        <f>IF(N21="","",N21-5)</f>
        <v/>
      </c>
      <c r="F21" s="185"/>
      <c r="G21" s="179">
        <f>IF('1) 日本 - 中国'!A21="","", '1) 日本 - 中国'!A21)</f>
        <v>46</v>
      </c>
      <c r="H21" s="180" t="str">
        <f>IF('1) 日本 - 中国'!B21="","", '1) 日本 - 中国'!B21)</f>
        <v/>
      </c>
      <c r="I21" s="181" t="str">
        <f>IF('1) 日本 - 中国'!C21="","", '1) 日本 - 中国'!C21)</f>
        <v/>
      </c>
      <c r="J21" s="182" t="s">
        <v>77</v>
      </c>
      <c r="K21" s="183" t="str">
        <f>IF('1) 日本 - 中国'!E21="","", '1) 日本 - 中国'!E21)</f>
        <v/>
      </c>
      <c r="L21" s="184" t="s">
        <v>86</v>
      </c>
      <c r="M21" s="185"/>
      <c r="N21" s="185" t="str">
        <f>IF('1) 日本 - 中国'!H21="","", '1) 日本 - 中国'!H21)</f>
        <v/>
      </c>
      <c r="O21" s="185"/>
      <c r="P21" s="185"/>
      <c r="Q21" s="185"/>
      <c r="R21" s="185" t="str">
        <f>IF('1) 日本 - 中国'!L21="","", '1) 日本 - 中国'!L21)</f>
        <v/>
      </c>
      <c r="S21" s="185" t="str">
        <f>IF('1) 日本 - 中国'!M21="","", '1) 日本 - 中国'!M21)</f>
        <v/>
      </c>
      <c r="T21" s="185" t="str">
        <f>IF('1) 日本 - 中国'!N21="","", '1) 日本 - 中国'!N21)</f>
        <v/>
      </c>
      <c r="U21" s="185" t="str">
        <f>IF('1) 日本 - 中国'!O21="","", '1) 日本 - 中国'!O21)</f>
        <v/>
      </c>
      <c r="V21" s="185" t="str">
        <f>IF('1) 日本 - 中国'!P21="","", '1) 日本 - 中国'!P21)</f>
        <v/>
      </c>
      <c r="W21" s="185"/>
      <c r="X21" s="185"/>
      <c r="Y21" s="185"/>
      <c r="Z21" s="185"/>
      <c r="AA21" s="197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7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8" t="str">
        <f>A7</f>
        <v>【CT2】台湾 → 上海</v>
      </c>
      <c r="G24" s="128" t="s">
        <v>125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29" t="s">
        <v>6</v>
      </c>
      <c r="H25" s="309" t="s">
        <v>7</v>
      </c>
      <c r="I25" s="309" t="s">
        <v>8</v>
      </c>
      <c r="J25" s="318"/>
      <c r="K25" s="318"/>
      <c r="L25" s="319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29"/>
      <c r="H26" s="310"/>
      <c r="I26" s="310" t="s">
        <v>79</v>
      </c>
      <c r="J26" s="352"/>
      <c r="K26" s="322" t="s">
        <v>80</v>
      </c>
      <c r="L26" s="321"/>
      <c r="M26" s="50"/>
      <c r="N26" s="40" t="s">
        <v>148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1" t="e">
        <f t="shared" ref="A27:B28" si="13">IF(B27="","",B27-1)</f>
        <v>#VALUE!</v>
      </c>
      <c r="B27" s="131" t="e">
        <f t="shared" si="13"/>
        <v>#VALUE!</v>
      </c>
      <c r="C27" s="131" t="e">
        <f t="shared" ref="C27" si="14">IF(E27="","",E27-3)</f>
        <v>#VALUE!</v>
      </c>
      <c r="D27" s="189"/>
      <c r="E27" s="131" t="e">
        <f>IF(N27="","",N27-2)</f>
        <v>#VALUE!</v>
      </c>
      <c r="F27" s="189"/>
      <c r="G27" s="187">
        <f>IF('1) 日本 - 中国'!A27="","", '1) 日本 - 中国'!A27)</f>
        <v>35</v>
      </c>
      <c r="H27" s="188" t="str">
        <f>IF('1) 日本 - 中国'!B27="","", '1) 日本 - 中国'!B27)</f>
        <v>No Service</v>
      </c>
      <c r="I27" s="68" t="str">
        <f>IF('1) 日本 - 中国'!C27="","", '1) 日本 - 中国'!C27)</f>
        <v/>
      </c>
      <c r="J27" s="95" t="s">
        <v>77</v>
      </c>
      <c r="K27" s="96" t="str">
        <f>IF('1) 日本 - 中国'!E27="","", '1) 日本 - 中国'!E27)</f>
        <v/>
      </c>
      <c r="L27" s="71" t="s">
        <v>86</v>
      </c>
      <c r="M27" s="189"/>
      <c r="N27" s="131" t="str">
        <f>IF('1) 日本 - 中国'!H27="", "", '1) 日本 - 中国'!H27)</f>
        <v>SKIP</v>
      </c>
      <c r="O27" s="190"/>
      <c r="P27" s="131"/>
      <c r="Q27" s="131"/>
      <c r="R27" s="131" t="str">
        <f>IF('1) 日本 - 中国'!L27="", "", '1) 日本 - 中国'!L27)</f>
        <v>SKIP</v>
      </c>
      <c r="S27" s="190" t="str">
        <f>IF('1) 日本 - 中国'!M27="", "", '1) 日本 - 中国'!M27)</f>
        <v>SKIP</v>
      </c>
      <c r="T27" s="131" t="str">
        <f>IF('1) 日本 - 中国'!N27="", "", '1) 日本 - 中国'!N27)</f>
        <v>SKIP</v>
      </c>
      <c r="U27" s="190" t="str">
        <f>IF('1) 日本 - 中国'!O27="", "", '1) 日本 - 中国'!O27)</f>
        <v>SKIP</v>
      </c>
      <c r="V27" s="131" t="str">
        <f>IF('1) 日本 - 中国'!P27="", "", '1) 日本 - 中国'!P27)</f>
        <v>SKIP</v>
      </c>
      <c r="W27" s="131"/>
      <c r="X27" s="131"/>
      <c r="Y27" s="191"/>
      <c r="Z27" s="191"/>
      <c r="AA27" s="131" t="str">
        <f>IF('1) 日本 - 中国'!U27="", "", '1) 日本 - 中国'!U27)</f>
        <v>SKIP</v>
      </c>
    </row>
    <row r="28" spans="1:27" s="31" customFormat="1" ht="15" customHeight="1">
      <c r="A28" s="132" t="e">
        <f t="shared" si="13"/>
        <v>#VALUE!</v>
      </c>
      <c r="B28" s="132" t="e">
        <f t="shared" si="13"/>
        <v>#VALUE!</v>
      </c>
      <c r="C28" s="132" t="e">
        <f t="shared" ref="C28:C33" si="15">IF(E28="","",E28-3)</f>
        <v>#VALUE!</v>
      </c>
      <c r="D28" s="55"/>
      <c r="E28" s="132" t="e">
        <f t="shared" ref="E28:E33" si="16">IF(N28="","",N28-2)</f>
        <v>#VALUE!</v>
      </c>
      <c r="F28" s="55"/>
      <c r="G28" s="54">
        <f>IF('1) 日本 - 中国'!A28="","", '1) 日本 - 中国'!A28)</f>
        <v>36</v>
      </c>
      <c r="H28" s="72" t="str">
        <f>IF('1) 日本 - 中国'!B28="","", '1) 日本 - 中国'!B28)</f>
        <v>No Service</v>
      </c>
      <c r="I28" s="68" t="str">
        <f>IF('1) 日本 - 中国'!C28="","", '1) 日本 - 中国'!C28)</f>
        <v/>
      </c>
      <c r="J28" s="95" t="s">
        <v>77</v>
      </c>
      <c r="K28" s="96" t="str">
        <f>IF('1) 日本 - 中国'!E28="","", '1) 日本 - 中国'!E28)</f>
        <v/>
      </c>
      <c r="L28" s="71" t="s">
        <v>86</v>
      </c>
      <c r="M28" s="132"/>
      <c r="N28" s="132" t="str">
        <f>IF('1) 日本 - 中国'!H28="", "", '1) 日本 - 中国'!H28)</f>
        <v>SKIP</v>
      </c>
      <c r="O28" s="55"/>
      <c r="P28" s="132"/>
      <c r="Q28" s="132"/>
      <c r="R28" s="132" t="str">
        <f>IF('1) 日本 - 中国'!L28="", "", '1) 日本 - 中国'!L28)</f>
        <v>SKIP</v>
      </c>
      <c r="S28" s="56" t="str">
        <f>IF('1) 日本 - 中国'!M28="", "", '1) 日本 - 中国'!M28)</f>
        <v>SKIP</v>
      </c>
      <c r="T28" s="132" t="str">
        <f>IF('1) 日本 - 中国'!N28="", "", '1) 日本 - 中国'!N28)</f>
        <v>SKIP</v>
      </c>
      <c r="U28" s="57" t="str">
        <f>IF('1) 日本 - 中国'!O28="", "", '1) 日本 - 中国'!O28)</f>
        <v>SKIP</v>
      </c>
      <c r="V28" s="132" t="str">
        <f>IF('1) 日本 - 中国'!P28="", "", '1) 日本 - 中国'!P28)</f>
        <v>SKIP</v>
      </c>
      <c r="W28" s="132"/>
      <c r="X28" s="132"/>
      <c r="Y28" s="57"/>
      <c r="Z28" s="57"/>
      <c r="AA28" s="132" t="str">
        <f>IF('1) 日本 - 中国'!U28="", "", '1) 日本 - 中国'!U28)</f>
        <v>SKIP</v>
      </c>
    </row>
    <row r="29" spans="1:27" s="31" customFormat="1" ht="15" customHeight="1">
      <c r="A29" s="132">
        <f t="shared" ref="A29:B29" si="17">IF(B29="","",B29-1)</f>
        <v>45900</v>
      </c>
      <c r="B29" s="132">
        <f t="shared" si="17"/>
        <v>45901</v>
      </c>
      <c r="C29" s="132">
        <f t="shared" si="15"/>
        <v>45902</v>
      </c>
      <c r="D29" s="55"/>
      <c r="E29" s="132">
        <f t="shared" si="16"/>
        <v>45905</v>
      </c>
      <c r="F29" s="55"/>
      <c r="G29" s="54">
        <f>IF('1) 日本 - 中国'!A29="","", '1) 日本 - 中国'!A29)</f>
        <v>37</v>
      </c>
      <c r="H29" s="72" t="str">
        <f>IF('1) 日本 - 中国'!B29="","", '1) 日本 - 中国'!B29)</f>
        <v>JI HANG</v>
      </c>
      <c r="I29" s="68">
        <f>IF('1) 日本 - 中国'!C29="","", '1) 日本 - 中国'!C29)</f>
        <v>575</v>
      </c>
      <c r="J29" s="95" t="s">
        <v>77</v>
      </c>
      <c r="K29" s="96">
        <f>IF('1) 日本 - 中国'!E29="","", '1) 日本 - 中国'!E29)</f>
        <v>575</v>
      </c>
      <c r="L29" s="71" t="s">
        <v>86</v>
      </c>
      <c r="M29" s="55"/>
      <c r="N29" s="132">
        <f>IF('1) 日本 - 中国'!H29="", "", '1) 日本 - 中国'!H29)</f>
        <v>45907</v>
      </c>
      <c r="O29" s="56"/>
      <c r="P29" s="132"/>
      <c r="Q29" s="132"/>
      <c r="R29" s="132" t="str">
        <f>IF('1) 日本 - 中国'!L29="", "", '1) 日本 - 中国'!L29)</f>
        <v>SKIP</v>
      </c>
      <c r="S29" s="56" t="str">
        <f>IF('1) 日本 - 中国'!M29="", "", '1) 日本 - 中国'!M29)</f>
        <v>SKIP</v>
      </c>
      <c r="T29" s="132" t="str">
        <f>IF('1) 日本 - 中国'!N29="", "", '1) 日本 - 中国'!N29)</f>
        <v>SKIP</v>
      </c>
      <c r="U29" s="56">
        <f>IF('1) 日本 - 中国'!O29="", "", '1) 日本 - 中国'!O29)</f>
        <v>45910</v>
      </c>
      <c r="V29" s="132">
        <f>IF('1) 日本 - 中国'!P29="", "", '1) 日本 - 中国'!P29)</f>
        <v>45910</v>
      </c>
      <c r="W29" s="132"/>
      <c r="X29" s="132"/>
      <c r="Y29" s="132"/>
      <c r="Z29" s="132"/>
      <c r="AA29" s="132">
        <f>IF('1) 日本 - 中国'!U29="", "", '1) 日本 - 中国'!U29)</f>
        <v>45913</v>
      </c>
    </row>
    <row r="30" spans="1:27" s="31" customFormat="1" ht="15" customHeight="1">
      <c r="A30" s="132">
        <f t="shared" ref="A30:B30" si="18">IF(B30="","",B30-1)</f>
        <v>45906</v>
      </c>
      <c r="B30" s="132">
        <f t="shared" si="18"/>
        <v>45907</v>
      </c>
      <c r="C30" s="132">
        <f t="shared" si="15"/>
        <v>45908</v>
      </c>
      <c r="D30" s="132"/>
      <c r="E30" s="132">
        <f t="shared" si="16"/>
        <v>45911</v>
      </c>
      <c r="F30" s="132"/>
      <c r="G30" s="54">
        <f>IF('1) 日本 - 中国'!A30="","", '1) 日本 - 中国'!A30)</f>
        <v>38</v>
      </c>
      <c r="H30" s="72" t="str">
        <f>IF('1) 日本 - 中国'!B30="","", '1) 日本 - 中国'!B30)</f>
        <v>JI HANG</v>
      </c>
      <c r="I30" s="68">
        <f>IF('1) 日本 - 中国'!C30="","", '1) 日本 - 中国'!C30)</f>
        <v>576</v>
      </c>
      <c r="J30" s="95" t="s">
        <v>77</v>
      </c>
      <c r="K30" s="96">
        <f>IF('1) 日本 - 中国'!E30="","", '1) 日本 - 中国'!E30)</f>
        <v>576</v>
      </c>
      <c r="L30" s="71" t="s">
        <v>86</v>
      </c>
      <c r="M30" s="132"/>
      <c r="N30" s="132">
        <f>IF('1) 日本 - 中国'!H30="", "", '1) 日本 - 中国'!H30)</f>
        <v>45913</v>
      </c>
      <c r="O30" s="55"/>
      <c r="P30" s="132"/>
      <c r="Q30" s="132"/>
      <c r="R30" s="132">
        <f>IF('1) 日本 - 中国'!L30="", "", '1) 日本 - 中国'!L30)</f>
        <v>45916</v>
      </c>
      <c r="S30" s="56">
        <f>IF('1) 日本 - 中国'!M30="", "", '1) 日本 - 中国'!M30)</f>
        <v>45916</v>
      </c>
      <c r="T30" s="132">
        <f>IF('1) 日本 - 中国'!N30="", "", '1) 日本 - 中国'!N30)</f>
        <v>45916</v>
      </c>
      <c r="U30" s="56">
        <f>IF('1) 日本 - 中国'!O30="", "", '1) 日本 - 中国'!O30)</f>
        <v>45917</v>
      </c>
      <c r="V30" s="132">
        <f>IF('1) 日本 - 中国'!P30="", "", '1) 日本 - 中国'!P30)</f>
        <v>45917</v>
      </c>
      <c r="W30" s="132"/>
      <c r="X30" s="132"/>
      <c r="Y30" s="132"/>
      <c r="Z30" s="132"/>
      <c r="AA30" s="132">
        <f>IF('1) 日本 - 中国'!U30="", "", '1) 日本 - 中国'!U30)</f>
        <v>45920</v>
      </c>
    </row>
    <row r="31" spans="1:27" s="31" customFormat="1" ht="15" customHeight="1">
      <c r="A31" s="55">
        <f t="shared" ref="A31:B31" si="19">IF(B31="","",B31-1)</f>
        <v>45913</v>
      </c>
      <c r="B31" s="55">
        <f t="shared" si="19"/>
        <v>45914</v>
      </c>
      <c r="C31" s="55">
        <f t="shared" si="15"/>
        <v>45915</v>
      </c>
      <c r="D31" s="55"/>
      <c r="E31" s="55">
        <f t="shared" si="16"/>
        <v>45918</v>
      </c>
      <c r="F31" s="55"/>
      <c r="G31" s="58">
        <f>IF('1) 日本 - 中国'!A31="","", '1) 日本 - 中国'!A31)</f>
        <v>39</v>
      </c>
      <c r="H31" s="72" t="str">
        <f>IF('1) 日本 - 中国'!B31="","", '1) 日本 - 中国'!B31)</f>
        <v>JI HANG</v>
      </c>
      <c r="I31" s="68">
        <f>IF('1) 日本 - 中国'!C31="","", '1) 日本 - 中国'!C31)</f>
        <v>577</v>
      </c>
      <c r="J31" s="95" t="s">
        <v>77</v>
      </c>
      <c r="K31" s="96">
        <f>IF('1) 日本 - 中国'!E31="","", '1) 日本 - 中国'!E31)</f>
        <v>577</v>
      </c>
      <c r="L31" s="71" t="s">
        <v>86</v>
      </c>
      <c r="M31" s="55"/>
      <c r="N31" s="132">
        <f>IF('1) 日本 - 中国'!H31="", "", '1) 日本 - 中国'!H31)</f>
        <v>45920</v>
      </c>
      <c r="O31" s="59"/>
      <c r="P31" s="60"/>
      <c r="Q31" s="60"/>
      <c r="R31" s="132">
        <f>IF('1) 日本 - 中国'!L31="", "", '1) 日本 - 中国'!L31)</f>
        <v>45923</v>
      </c>
      <c r="S31" s="56">
        <f>IF('1) 日本 - 中国'!M31="", "", '1) 日本 - 中国'!M31)</f>
        <v>45923</v>
      </c>
      <c r="T31" s="132">
        <f>IF('1) 日本 - 中国'!N31="", "", '1) 日本 - 中国'!N31)</f>
        <v>45923</v>
      </c>
      <c r="U31" s="56">
        <f>IF('1) 日本 - 中国'!O31="", "", '1) 日本 - 中国'!O31)</f>
        <v>45924</v>
      </c>
      <c r="V31" s="132">
        <f>IF('1) 日本 - 中国'!P31="", "", '1) 日本 - 中国'!P31)</f>
        <v>45924</v>
      </c>
      <c r="W31" s="132"/>
      <c r="X31" s="132"/>
      <c r="Y31" s="57"/>
      <c r="Z31" s="57"/>
      <c r="AA31" s="57">
        <f>IF('1) 日本 - 中国'!U31="", "", '1) 日本 - 中国'!U31)</f>
        <v>45927</v>
      </c>
    </row>
    <row r="32" spans="1:27" s="31" customFormat="1" ht="15" customHeight="1">
      <c r="A32" s="55">
        <f t="shared" ref="A32:B32" si="20">IF(B32="","",B32-1)</f>
        <v>45920</v>
      </c>
      <c r="B32" s="55">
        <f t="shared" si="20"/>
        <v>45921</v>
      </c>
      <c r="C32" s="55">
        <f t="shared" si="15"/>
        <v>45922</v>
      </c>
      <c r="D32" s="55"/>
      <c r="E32" s="55">
        <f t="shared" si="16"/>
        <v>45925</v>
      </c>
      <c r="F32" s="55"/>
      <c r="G32" s="58">
        <f>IF('1) 日本 - 中国'!A32="","", '1) 日本 - 中国'!A32)</f>
        <v>40</v>
      </c>
      <c r="H32" s="72" t="str">
        <f>IF('1) 日本 - 中国'!B32="","", '1) 日本 - 中国'!B32)</f>
        <v>JI HANG</v>
      </c>
      <c r="I32" s="68">
        <f>IF('1) 日本 - 中国'!C32="","", '1) 日本 - 中国'!C32)</f>
        <v>578</v>
      </c>
      <c r="J32" s="95" t="s">
        <v>77</v>
      </c>
      <c r="K32" s="96">
        <f>IF('1) 日本 - 中国'!E32="","", '1) 日本 - 中国'!E32)</f>
        <v>578</v>
      </c>
      <c r="L32" s="71" t="s">
        <v>86</v>
      </c>
      <c r="M32" s="55"/>
      <c r="N32" s="132">
        <f>IF('1) 日本 - 中国'!H32="", "", '1) 日本 - 中国'!H32)</f>
        <v>45927</v>
      </c>
      <c r="O32" s="59"/>
      <c r="P32" s="60"/>
      <c r="Q32" s="60"/>
      <c r="R32" s="132">
        <f>IF('1) 日本 - 中国'!L32="", "", '1) 日本 - 中国'!L32)</f>
        <v>45930</v>
      </c>
      <c r="S32" s="56">
        <f>IF('1) 日本 - 中国'!M32="", "", '1) 日本 - 中国'!M32)</f>
        <v>45930</v>
      </c>
      <c r="T32" s="132">
        <f>IF('1) 日本 - 中国'!N32="", "", '1) 日本 - 中国'!N32)</f>
        <v>45930</v>
      </c>
      <c r="U32" s="56">
        <f>IF('1) 日本 - 中国'!O32="", "", '1) 日本 - 中国'!O32)</f>
        <v>45931</v>
      </c>
      <c r="V32" s="132">
        <f>IF('1) 日本 - 中国'!P32="", "", '1) 日本 - 中国'!P32)</f>
        <v>45931</v>
      </c>
      <c r="W32" s="132"/>
      <c r="X32" s="132"/>
      <c r="Y32" s="57"/>
      <c r="Z32" s="57"/>
      <c r="AA32" s="57">
        <f>IF('1) 日本 - 中国'!U32="", "", '1) 日本 - 中国'!U32)</f>
        <v>45934</v>
      </c>
    </row>
    <row r="33" spans="1:27" s="97" customFormat="1" ht="15" customHeight="1">
      <c r="A33" s="55">
        <f t="shared" ref="A33:B33" si="21">IF(B33="","",B33-1)</f>
        <v>45927</v>
      </c>
      <c r="B33" s="55">
        <f t="shared" si="21"/>
        <v>45928</v>
      </c>
      <c r="C33" s="55">
        <f t="shared" si="15"/>
        <v>45929</v>
      </c>
      <c r="D33" s="55"/>
      <c r="E33" s="55">
        <f t="shared" si="16"/>
        <v>45932</v>
      </c>
      <c r="F33" s="55"/>
      <c r="G33" s="54">
        <f>IF('1) 日本 - 中国'!A33="","", '1) 日本 - 中国'!A33)</f>
        <v>41</v>
      </c>
      <c r="H33" s="72" t="str">
        <f>IF('1) 日本 - 中国'!B33="","", '1) 日本 - 中国'!B33)</f>
        <v>JI HANG</v>
      </c>
      <c r="I33" s="68">
        <f>IF('1) 日本 - 中国'!C33="","", '1) 日本 - 中国'!C33)</f>
        <v>579</v>
      </c>
      <c r="J33" s="95" t="s">
        <v>77</v>
      </c>
      <c r="K33" s="96">
        <f>IF('1) 日本 - 中国'!E33="","", '1) 日本 - 中国'!E33)</f>
        <v>579</v>
      </c>
      <c r="L33" s="71" t="s">
        <v>86</v>
      </c>
      <c r="M33" s="55"/>
      <c r="N33" s="132">
        <f>IF('1) 日本 - 中国'!H33="", "", '1) 日本 - 中国'!H33)</f>
        <v>45934</v>
      </c>
      <c r="O33" s="59"/>
      <c r="P33" s="60"/>
      <c r="Q33" s="60"/>
      <c r="R33" s="132">
        <f>IF('1) 日本 - 中国'!L33="", "", '1) 日本 - 中国'!L33)</f>
        <v>45937</v>
      </c>
      <c r="S33" s="56">
        <f>IF('1) 日本 - 中国'!M33="", "", '1) 日本 - 中国'!M33)</f>
        <v>45937</v>
      </c>
      <c r="T33" s="132">
        <f>IF('1) 日本 - 中国'!N33="", "", '1) 日本 - 中国'!N33)</f>
        <v>45937</v>
      </c>
      <c r="U33" s="56">
        <f>IF('1) 日本 - 中国'!O33="", "", '1) 日本 - 中国'!O33)</f>
        <v>45938</v>
      </c>
      <c r="V33" s="132">
        <f>IF('1) 日本 - 中国'!P33="", "", '1) 日本 - 中国'!P33)</f>
        <v>45938</v>
      </c>
      <c r="W33" s="132"/>
      <c r="X33" s="132"/>
      <c r="Y33" s="57"/>
      <c r="Z33" s="57"/>
      <c r="AA33" s="57">
        <f>IF('1) 日本 - 中国'!U33="", "", '1) 日本 - 中国'!U33)</f>
        <v>45941</v>
      </c>
    </row>
    <row r="34" spans="1:27" s="97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42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5" t="s">
        <v>77</v>
      </c>
      <c r="K34" s="96" t="str">
        <f>IF('1) 日本 - 中国'!E34="","", '1) 日本 - 中国'!E34)</f>
        <v/>
      </c>
      <c r="L34" s="71" t="s">
        <v>86</v>
      </c>
      <c r="M34" s="55"/>
      <c r="N34" s="132" t="str">
        <f>IF('1) 日本 - 中国'!H34="", "", '1) 日本 - 中国'!H34)</f>
        <v/>
      </c>
      <c r="O34" s="59"/>
      <c r="P34" s="60"/>
      <c r="Q34" s="132"/>
      <c r="R34" s="132" t="str">
        <f>IF('1) 日本 - 中国'!L34="", "", '1) 日本 - 中国'!L34)</f>
        <v/>
      </c>
      <c r="S34" s="56" t="str">
        <f>IF('1) 日本 - 中国'!M34="", "", '1) 日本 - 中国'!M34)</f>
        <v/>
      </c>
      <c r="T34" s="132" t="str">
        <f>IF('1) 日本 - 中国'!N34="", "", '1) 日本 - 中国'!N34)</f>
        <v/>
      </c>
      <c r="U34" s="56" t="str">
        <f>IF('1) 日本 - 中国'!O34="", "", '1) 日本 - 中国'!O34)</f>
        <v/>
      </c>
      <c r="V34" s="132" t="str">
        <f>IF('1) 日本 - 中国'!P34="", "", '1) 日本 - 中国'!P34)</f>
        <v/>
      </c>
      <c r="W34" s="132"/>
      <c r="X34" s="132"/>
      <c r="Y34" s="132"/>
      <c r="Z34" s="132"/>
      <c r="AA34" s="132" t="str">
        <f>IF('1) 日本 - 中国'!U34="", "", '1) 日本 - 中国'!U34)</f>
        <v/>
      </c>
    </row>
    <row r="35" spans="1:27" s="97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43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5" t="s">
        <v>77</v>
      </c>
      <c r="K35" s="96" t="str">
        <f>IF('1) 日本 - 中国'!E35="","", '1) 日本 - 中国'!E35)</f>
        <v/>
      </c>
      <c r="L35" s="71" t="s">
        <v>86</v>
      </c>
      <c r="M35" s="55"/>
      <c r="N35" s="132" t="str">
        <f>IF('1) 日本 - 中国'!H35="", "", '1) 日本 - 中国'!H35)</f>
        <v/>
      </c>
      <c r="O35" s="59"/>
      <c r="P35" s="60"/>
      <c r="Q35" s="132"/>
      <c r="R35" s="132" t="str">
        <f>IF('1) 日本 - 中国'!L35="", "", '1) 日本 - 中国'!L35)</f>
        <v/>
      </c>
      <c r="S35" s="56" t="str">
        <f>IF('1) 日本 - 中国'!M35="", "", '1) 日本 - 中国'!M35)</f>
        <v/>
      </c>
      <c r="T35" s="132" t="str">
        <f>IF('1) 日本 - 中国'!N35="", "", '1) 日本 - 中国'!N35)</f>
        <v/>
      </c>
      <c r="U35" s="56" t="str">
        <f>IF('1) 日本 - 中国'!O35="", "", '1) 日本 - 中国'!O35)</f>
        <v/>
      </c>
      <c r="V35" s="132" t="str">
        <f>IF('1) 日本 - 中国'!P35="", "", '1) 日本 - 中国'!P35)</f>
        <v/>
      </c>
      <c r="W35" s="132"/>
      <c r="X35" s="132"/>
      <c r="Y35" s="57"/>
      <c r="Z35" s="57"/>
      <c r="AA35" s="57" t="str">
        <f>IF('1) 日本 - 中国'!U35="", "", '1) 日本 - 中国'!U35)</f>
        <v/>
      </c>
    </row>
    <row r="36" spans="1:27" s="97" customFormat="1" ht="15" customHeight="1">
      <c r="A36" s="132" t="str">
        <f t="shared" si="22"/>
        <v/>
      </c>
      <c r="B36" s="132" t="str">
        <f t="shared" si="23"/>
        <v/>
      </c>
      <c r="C36" s="132" t="str">
        <f t="shared" si="24"/>
        <v/>
      </c>
      <c r="D36" s="132"/>
      <c r="E36" s="132" t="str">
        <f t="shared" si="25"/>
        <v/>
      </c>
      <c r="F36" s="132"/>
      <c r="G36" s="54">
        <f>IF('1) 日本 - 中国'!A36="","", '1) 日本 - 中国'!A36)</f>
        <v>44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5" t="s">
        <v>77</v>
      </c>
      <c r="K36" s="96" t="str">
        <f>IF('1) 日本 - 中国'!E36="","", '1) 日本 - 中国'!E36)</f>
        <v/>
      </c>
      <c r="L36" s="71" t="s">
        <v>86</v>
      </c>
      <c r="M36" s="55"/>
      <c r="N36" s="132" t="str">
        <f>IF('1) 日本 - 中国'!H36="", "", '1) 日本 - 中国'!H36)</f>
        <v/>
      </c>
      <c r="O36" s="59"/>
      <c r="P36" s="60"/>
      <c r="Q36" s="132"/>
      <c r="R36" s="132" t="str">
        <f>IF('1) 日本 - 中国'!L36="", "", '1) 日本 - 中国'!L36)</f>
        <v/>
      </c>
      <c r="S36" s="56" t="str">
        <f>IF('1) 日本 - 中国'!M36="", "", '1) 日本 - 中国'!M36)</f>
        <v/>
      </c>
      <c r="T36" s="132" t="str">
        <f>IF('1) 日本 - 中国'!N36="", "", '1) 日本 - 中国'!N36)</f>
        <v/>
      </c>
      <c r="U36" s="56" t="str">
        <f>IF('1) 日本 - 中国'!O36="", "", '1) 日本 - 中国'!O36)</f>
        <v/>
      </c>
      <c r="V36" s="132" t="str">
        <f>IF('1) 日本 - 中国'!P36="", "", '1) 日本 - 中国'!P36)</f>
        <v/>
      </c>
      <c r="W36" s="132"/>
      <c r="X36" s="132"/>
      <c r="Y36" s="132"/>
      <c r="Z36" s="132"/>
      <c r="AA36" s="132" t="str">
        <f>IF('1) 日本 - 中国'!U36="", "", '1) 日本 - 中国'!U36)</f>
        <v/>
      </c>
    </row>
    <row r="37" spans="1:27" s="97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45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5" t="s">
        <v>77</v>
      </c>
      <c r="K37" s="96" t="str">
        <f>IF('1) 日本 - 中国'!E37="","", '1) 日本 - 中国'!E37)</f>
        <v/>
      </c>
      <c r="L37" s="71" t="s">
        <v>86</v>
      </c>
      <c r="M37" s="55"/>
      <c r="N37" s="132" t="str">
        <f>IF('1) 日本 - 中国'!H37="", "", '1) 日本 - 中国'!H37)</f>
        <v/>
      </c>
      <c r="O37" s="59"/>
      <c r="P37" s="60"/>
      <c r="Q37" s="132"/>
      <c r="R37" s="132" t="str">
        <f>IF('1) 日本 - 中国'!L37="", "", '1) 日本 - 中国'!L37)</f>
        <v/>
      </c>
      <c r="S37" s="56" t="str">
        <f>IF('1) 日本 - 中国'!M37="", "", '1) 日本 - 中国'!M37)</f>
        <v/>
      </c>
      <c r="T37" s="132" t="str">
        <f>IF('1) 日本 - 中国'!N37="", "", '1) 日本 - 中国'!N37)</f>
        <v/>
      </c>
      <c r="U37" s="56" t="str">
        <f>IF('1) 日本 - 中国'!O37="", "", '1) 日本 - 中国'!O37)</f>
        <v/>
      </c>
      <c r="V37" s="132" t="str">
        <f>IF('1) 日本 - 中国'!P37="", "", '1) 日本 - 中国'!P37)</f>
        <v/>
      </c>
      <c r="W37" s="132"/>
      <c r="X37" s="132"/>
      <c r="Y37" s="132"/>
      <c r="Z37" s="132"/>
      <c r="AA37" s="132" t="str">
        <f>IF('1) 日本 - 中国'!U37="", "", '1) 日本 - 中国'!U37)</f>
        <v/>
      </c>
    </row>
    <row r="38" spans="1:27" s="97" customFormat="1" ht="15" customHeight="1">
      <c r="A38" s="108" t="str">
        <f t="shared" si="22"/>
        <v/>
      </c>
      <c r="B38" s="108" t="str">
        <f t="shared" si="23"/>
        <v/>
      </c>
      <c r="C38" s="108" t="str">
        <f t="shared" si="24"/>
        <v/>
      </c>
      <c r="D38" s="108"/>
      <c r="E38" s="108" t="str">
        <f t="shared" si="25"/>
        <v/>
      </c>
      <c r="F38" s="108"/>
      <c r="G38" s="112">
        <f>IF('1) 日本 - 中国'!A38="","", '1) 日本 - 中国'!A38)</f>
        <v>46</v>
      </c>
      <c r="H38" s="99" t="str">
        <f>IF('1) 日本 - 中国'!B38="","", '1) 日本 - 中国'!B38)</f>
        <v/>
      </c>
      <c r="I38" s="100" t="str">
        <f>IF('1) 日本 - 中国'!C38="","", '1) 日本 - 中国'!C38)</f>
        <v/>
      </c>
      <c r="J38" s="101" t="s">
        <v>77</v>
      </c>
      <c r="K38" s="102" t="str">
        <f>IF('1) 日本 - 中国'!E38="","", '1) 日本 - 中国'!E38)</f>
        <v/>
      </c>
      <c r="L38" s="103" t="s">
        <v>86</v>
      </c>
      <c r="M38" s="108"/>
      <c r="N38" s="98" t="str">
        <f>IF('1) 日本 - 中国'!H38="", "", '1) 日本 - 中国'!H38)</f>
        <v/>
      </c>
      <c r="O38" s="109"/>
      <c r="P38" s="110"/>
      <c r="Q38" s="98"/>
      <c r="R38" s="98" t="str">
        <f>IF('1) 日本 - 中国'!L38="", "", '1) 日本 - 中国'!L38)</f>
        <v/>
      </c>
      <c r="S38" s="111" t="str">
        <f>IF('1) 日本 - 中国'!M38="", "", '1) 日本 - 中国'!M38)</f>
        <v/>
      </c>
      <c r="T38" s="98" t="str">
        <f>IF('1) 日本 - 中国'!N38="", "", '1) 日本 - 中国'!N38)</f>
        <v/>
      </c>
      <c r="U38" s="111" t="str">
        <f>IF('1) 日本 - 中国'!O38="", "", '1) 日本 - 中国'!O38)</f>
        <v/>
      </c>
      <c r="V38" s="98" t="str">
        <f>IF('1) 日本 - 中国'!P38="", "", '1) 日本 - 中国'!P38)</f>
        <v/>
      </c>
      <c r="W38" s="98"/>
      <c r="X38" s="98"/>
      <c r="Y38" s="98"/>
      <c r="Z38" s="98"/>
      <c r="AA38" s="98" t="str">
        <f>IF('1) 日本 - 中国'!U38="", "", '1) 日本 - 中国'!U38)</f>
        <v/>
      </c>
    </row>
    <row r="39" spans="1:27" ht="15" customHeight="1">
      <c r="G39" s="31" t="s">
        <v>67</v>
      </c>
      <c r="H39" s="113"/>
      <c r="I39" s="114"/>
      <c r="J39" s="114"/>
      <c r="K39" s="114"/>
      <c r="L39" s="114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7"/>
      <c r="H40" s="97"/>
      <c r="I40" s="97"/>
      <c r="J40" s="97"/>
      <c r="K40" s="97"/>
      <c r="L40" s="97"/>
      <c r="M40" s="107"/>
      <c r="N40" s="97"/>
      <c r="O40" s="97"/>
      <c r="P40" s="97"/>
      <c r="Q40" s="97"/>
      <c r="R40" s="107"/>
      <c r="S40" s="107"/>
      <c r="T40" s="107"/>
      <c r="U40" s="107"/>
      <c r="V40" s="97"/>
      <c r="W40" s="97"/>
      <c r="X40" s="97"/>
      <c r="Y40" s="97"/>
      <c r="Z40" s="107"/>
      <c r="AA40" s="107"/>
    </row>
    <row r="41" spans="1:27" s="31" customFormat="1" ht="15" customHeight="1">
      <c r="G41" s="97"/>
      <c r="H41" s="97"/>
      <c r="I41" s="97"/>
      <c r="J41" s="97"/>
      <c r="K41" s="97"/>
      <c r="L41" s="97"/>
      <c r="M41" s="107"/>
      <c r="N41" s="97"/>
      <c r="O41" s="97"/>
      <c r="P41" s="97"/>
      <c r="Q41" s="97"/>
      <c r="R41" s="107"/>
      <c r="S41" s="107"/>
      <c r="T41" s="107"/>
      <c r="U41" s="107"/>
      <c r="V41" s="97"/>
      <c r="W41" s="97"/>
      <c r="X41" s="97"/>
      <c r="Y41" s="97"/>
      <c r="Z41" s="107"/>
      <c r="AA41" s="107"/>
    </row>
    <row r="42" spans="1:27" s="31" customFormat="1" ht="15" customHeight="1">
      <c r="M42" s="38"/>
      <c r="N42" s="97"/>
      <c r="O42" s="97"/>
      <c r="P42" s="97"/>
      <c r="Q42" s="97"/>
      <c r="R42" s="38"/>
      <c r="S42" s="107"/>
      <c r="T42" s="107"/>
      <c r="U42" s="107"/>
      <c r="V42" s="97"/>
      <c r="W42" s="97"/>
      <c r="X42" s="97"/>
      <c r="Y42" s="97"/>
      <c r="Z42" s="107"/>
      <c r="AA42" s="107"/>
    </row>
    <row r="43" spans="1:27" s="31" customFormat="1" ht="15" customHeight="1"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31" customFormat="1" ht="15" customHeight="1"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1:27" s="97" customFormat="1" ht="15" customHeight="1">
      <c r="G45" s="116"/>
      <c r="H45" s="117"/>
      <c r="I45" s="118"/>
      <c r="J45" s="118"/>
      <c r="K45" s="118"/>
      <c r="L45" s="118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7" customFormat="1" ht="15" customHeight="1">
      <c r="G46" s="116"/>
      <c r="H46" s="117"/>
      <c r="I46" s="118"/>
      <c r="J46" s="118"/>
      <c r="K46" s="118"/>
      <c r="L46" s="118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7" customFormat="1" ht="15" customHeight="1">
      <c r="G47" s="116"/>
      <c r="H47" s="117"/>
      <c r="I47" s="118"/>
      <c r="J47" s="118"/>
      <c r="K47" s="118"/>
      <c r="L47" s="118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6"/>
      <c r="H48" s="117"/>
      <c r="I48" s="118"/>
      <c r="J48" s="118"/>
      <c r="K48" s="118"/>
      <c r="L48" s="11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6"/>
      <c r="H49" s="117"/>
      <c r="I49" s="118"/>
      <c r="J49" s="118"/>
      <c r="K49" s="118"/>
      <c r="L49" s="118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6"/>
      <c r="H50" s="117"/>
      <c r="I50" s="118"/>
      <c r="J50" s="118"/>
      <c r="K50" s="118"/>
      <c r="L50" s="118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7" customFormat="1" ht="15" customHeight="1">
      <c r="G51" s="116"/>
      <c r="H51" s="117"/>
      <c r="I51" s="118"/>
      <c r="J51" s="118"/>
      <c r="K51" s="118"/>
      <c r="L51" s="118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7" customFormat="1" ht="15" customHeight="1">
      <c r="G52" s="116"/>
      <c r="H52" s="117"/>
      <c r="I52" s="118"/>
      <c r="J52" s="118"/>
      <c r="K52" s="118"/>
      <c r="L52" s="118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7" customFormat="1" ht="15" customHeight="1">
      <c r="G53" s="116"/>
      <c r="H53" s="117"/>
      <c r="I53" s="118"/>
      <c r="J53" s="118"/>
      <c r="K53" s="118"/>
      <c r="L53" s="118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7" customFormat="1" ht="15" customHeight="1">
      <c r="G54" s="116"/>
      <c r="H54" s="117"/>
      <c r="I54" s="118"/>
      <c r="J54" s="118"/>
      <c r="K54" s="118"/>
      <c r="L54" s="118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7" customFormat="1" ht="15" customHeight="1">
      <c r="G55" s="116"/>
      <c r="H55" s="117"/>
      <c r="I55" s="118"/>
      <c r="J55" s="118"/>
      <c r="K55" s="118"/>
      <c r="L55" s="118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7" customFormat="1" ht="15" customHeight="1">
      <c r="G56" s="116"/>
      <c r="H56" s="117"/>
      <c r="I56" s="118"/>
      <c r="J56" s="118"/>
      <c r="K56" s="118"/>
      <c r="L56" s="118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7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7"/>
      <c r="J65" s="97"/>
      <c r="K65" s="97"/>
      <c r="L65" s="97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4"/>
      <c r="B69" s="94"/>
      <c r="C69" s="94"/>
      <c r="D69" s="119"/>
      <c r="E69" s="94"/>
      <c r="F69" s="119"/>
      <c r="G69" s="94"/>
      <c r="H69" s="94"/>
      <c r="I69" s="120"/>
      <c r="J69" s="120"/>
      <c r="K69" s="120"/>
      <c r="L69" s="120"/>
      <c r="M69" s="120"/>
      <c r="N69" s="120"/>
      <c r="O69" s="119"/>
      <c r="P69" s="23"/>
      <c r="Q69" s="119"/>
      <c r="R69" s="120"/>
      <c r="S69" s="94"/>
      <c r="T69" s="23"/>
      <c r="U69" s="94"/>
      <c r="V69" s="94"/>
      <c r="W69" s="23"/>
      <c r="X69" s="23"/>
      <c r="Y69" s="23"/>
      <c r="Z69" s="23"/>
      <c r="AA69" s="23"/>
    </row>
    <row r="70" spans="1:27" ht="15.75" customHeight="1">
      <c r="A70" s="94"/>
      <c r="B70" s="94"/>
      <c r="C70" s="94"/>
      <c r="D70" s="119"/>
      <c r="E70" s="94"/>
      <c r="F70" s="119"/>
      <c r="G70" s="94"/>
      <c r="H70" s="94"/>
      <c r="I70" s="120"/>
      <c r="J70" s="120"/>
      <c r="K70" s="120"/>
      <c r="L70" s="120"/>
      <c r="M70" s="120"/>
      <c r="N70" s="120"/>
      <c r="O70" s="119"/>
      <c r="P70" s="23"/>
      <c r="Q70" s="119"/>
      <c r="R70" s="120"/>
      <c r="S70" s="94"/>
      <c r="T70" s="23"/>
      <c r="U70" s="94"/>
      <c r="V70" s="94"/>
      <c r="W70" s="23"/>
      <c r="X70" s="23"/>
      <c r="Y70" s="23"/>
      <c r="Z70" s="23"/>
      <c r="AA70" s="23"/>
    </row>
    <row r="71" spans="1:27" ht="15.75" customHeight="1">
      <c r="D71" s="22"/>
      <c r="F71" s="22"/>
      <c r="G71" s="121"/>
      <c r="H71" s="121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4"/>
      <c r="H73" s="94"/>
      <c r="I73" s="94"/>
      <c r="J73" s="94"/>
      <c r="K73" s="94"/>
      <c r="L73" s="94"/>
      <c r="M73" s="94"/>
      <c r="N73" s="94"/>
      <c r="O73" s="23"/>
      <c r="P73" s="23"/>
      <c r="Q73" s="23"/>
      <c r="R73" s="94"/>
      <c r="S73" s="94"/>
      <c r="T73" s="23"/>
      <c r="U73" s="94"/>
      <c r="V73" s="94"/>
      <c r="W73" s="23"/>
      <c r="X73" s="23"/>
      <c r="Y73" s="23"/>
      <c r="Z73" s="23"/>
      <c r="AA73" s="23"/>
    </row>
    <row r="74" spans="1:27" ht="15.75" customHeight="1">
      <c r="D74" s="23"/>
      <c r="F74" s="23"/>
      <c r="G74" s="94"/>
      <c r="H74" s="94"/>
      <c r="I74" s="94"/>
      <c r="J74" s="94"/>
      <c r="K74" s="94"/>
      <c r="L74" s="94"/>
      <c r="M74" s="94"/>
      <c r="N74" s="94"/>
      <c r="O74" s="23"/>
      <c r="P74" s="23"/>
      <c r="Q74" s="23"/>
      <c r="R74" s="94"/>
      <c r="S74" s="94"/>
      <c r="T74" s="23"/>
      <c r="U74" s="94"/>
      <c r="V74" s="94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10" zoomScale="70" zoomScaleNormal="70" zoomScaleSheetLayoutView="70" workbookViewId="0">
      <selection activeCell="G18" sqref="G18"/>
    </sheetView>
  </sheetViews>
  <sheetFormatPr defaultColWidth="7.625" defaultRowHeight="15.75" customHeight="1" outlineLevelCol="1"/>
  <cols>
    <col min="1" max="1" width="8.875" style="21" customWidth="1"/>
    <col min="2" max="2" width="17.5" style="21" bestFit="1" customWidth="1"/>
    <col min="3" max="3" width="6.875" style="21" customWidth="1"/>
    <col min="4" max="4" width="3.375" style="21" customWidth="1"/>
    <col min="5" max="5" width="6.875" style="21" customWidth="1"/>
    <col min="6" max="6" width="3.375" style="21" customWidth="1"/>
    <col min="7" max="7" width="13.875" style="21" hidden="1" customWidth="1" outlineLevel="1"/>
    <col min="8" max="8" width="13.875" style="21" customWidth="1" collapsed="1"/>
    <col min="9" max="9" width="13.875" style="21" hidden="1" customWidth="1" outlineLevel="1"/>
    <col min="10" max="10" width="2.375" style="21" customWidth="1" collapsed="1"/>
    <col min="11" max="11" width="13.875" style="21" hidden="1" customWidth="1" outlineLevel="1"/>
    <col min="12" max="12" width="13.875" style="21" customWidth="1" collapsed="1"/>
    <col min="13" max="16" width="13.875" style="21" customWidth="1"/>
    <col min="17" max="18" width="13.875" style="21" hidden="1" customWidth="1" outlineLevel="1"/>
    <col min="19" max="19" width="2.375" style="21" customWidth="1" collapsed="1"/>
    <col min="20" max="20" width="13.875" style="21" hidden="1" customWidth="1" outlineLevel="1"/>
    <col min="21" max="21" width="13.875" style="21" customWidth="1" collapsed="1"/>
    <col min="22" max="22" width="2.375" style="21" customWidth="1"/>
    <col min="23" max="23" width="13.875" style="21" customWidth="1"/>
    <col min="24" max="24" width="2.375" style="21" customWidth="1"/>
    <col min="25" max="27" width="15.875" style="21" customWidth="1"/>
    <col min="28" max="38" width="13.875" style="21" customWidth="1"/>
    <col min="39" max="16384" width="7.625" style="21"/>
  </cols>
  <sheetData>
    <row r="1" spans="1:27" ht="15.75" customHeight="1">
      <c r="A1" s="129"/>
      <c r="B1" s="129"/>
      <c r="C1" s="129"/>
      <c r="D1" s="129"/>
      <c r="E1" s="129"/>
      <c r="F1" s="129"/>
      <c r="G1" s="129"/>
      <c r="H1" s="30"/>
      <c r="I1" s="82"/>
      <c r="J1" s="82"/>
      <c r="K1" s="83"/>
      <c r="L1" s="84"/>
      <c r="M1" s="84"/>
      <c r="N1" s="84"/>
      <c r="O1" s="83"/>
      <c r="P1" s="83"/>
      <c r="Q1" s="83"/>
      <c r="R1" s="83"/>
      <c r="S1" s="83"/>
      <c r="U1" s="85"/>
      <c r="V1" s="83"/>
      <c r="W1" s="85"/>
      <c r="X1" s="83"/>
      <c r="AA1" s="81"/>
    </row>
    <row r="2" spans="1:27" ht="15.75" customHeight="1">
      <c r="A2" s="129"/>
      <c r="B2" s="129"/>
      <c r="C2" s="129"/>
      <c r="D2" s="129"/>
      <c r="E2" s="129"/>
      <c r="F2" s="129"/>
      <c r="G2" s="129"/>
      <c r="H2" s="28"/>
      <c r="I2" s="82"/>
      <c r="J2" s="82"/>
      <c r="K2" s="83"/>
      <c r="L2" s="340" t="s">
        <v>126</v>
      </c>
      <c r="M2" s="340"/>
      <c r="N2" s="340"/>
      <c r="O2" s="340"/>
      <c r="P2" s="340"/>
      <c r="Q2" s="83"/>
      <c r="R2" s="83"/>
      <c r="S2" s="83"/>
      <c r="U2" s="353" t="str">
        <f>'1) 日本 - 中国'!M2</f>
        <v>2025年9月スケジュール</v>
      </c>
      <c r="V2" s="353"/>
      <c r="W2" s="353"/>
      <c r="X2" s="353"/>
      <c r="Y2" s="353"/>
      <c r="AA2" s="81"/>
    </row>
    <row r="3" spans="1:27" ht="15.75" customHeight="1">
      <c r="A3" s="129"/>
      <c r="B3" s="129"/>
      <c r="C3" s="129"/>
      <c r="D3" s="129"/>
      <c r="E3" s="129"/>
      <c r="F3" s="129"/>
      <c r="G3" s="129"/>
      <c r="H3" s="28"/>
      <c r="I3" s="82"/>
      <c r="J3" s="82"/>
      <c r="K3" s="82"/>
      <c r="L3" s="340"/>
      <c r="M3" s="340"/>
      <c r="N3" s="340"/>
      <c r="O3" s="340"/>
      <c r="P3" s="340"/>
      <c r="T3" s="27"/>
      <c r="U3" s="353"/>
      <c r="V3" s="353"/>
      <c r="W3" s="353"/>
      <c r="X3" s="353"/>
      <c r="Y3" s="353"/>
      <c r="Z3" s="27" t="str">
        <f>'1) 日本 - 中国'!T3</f>
        <v>Update：</v>
      </c>
      <c r="AA3" s="125">
        <f>'1) 日本 - 中国'!U3</f>
        <v>45902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50" t="s">
        <v>127</v>
      </c>
      <c r="M4" s="350"/>
      <c r="N4" s="350"/>
      <c r="O4" s="350"/>
      <c r="P4" s="350"/>
      <c r="T4" s="87"/>
      <c r="U4" s="74" t="s">
        <v>128</v>
      </c>
      <c r="V4" s="74"/>
      <c r="W4" s="88"/>
      <c r="Z4" s="87" t="str">
        <f>'1) 日本 - 中国'!T4</f>
        <v>Version：</v>
      </c>
      <c r="AA4" s="88" t="str">
        <f>'1) 日本 - 中国'!U4</f>
        <v>No.573 (R-4)</v>
      </c>
    </row>
    <row r="5" spans="1:27" ht="15.75" customHeight="1" thickBot="1">
      <c r="A5" s="89"/>
      <c r="B5" s="89"/>
      <c r="C5" s="90"/>
      <c r="D5" s="90"/>
      <c r="E5" s="90"/>
      <c r="F5" s="90"/>
      <c r="G5" s="89"/>
      <c r="H5" s="90"/>
      <c r="I5" s="90"/>
      <c r="J5" s="90"/>
      <c r="K5" s="90"/>
      <c r="L5" s="90"/>
      <c r="M5" s="90"/>
      <c r="N5" s="90"/>
      <c r="O5" s="91"/>
      <c r="P5" s="91"/>
      <c r="Q5" s="89"/>
      <c r="R5" s="89"/>
      <c r="S5" s="89"/>
      <c r="T5" s="89"/>
      <c r="U5" s="75"/>
      <c r="V5" s="74" t="s">
        <v>4</v>
      </c>
      <c r="W5" s="89"/>
      <c r="X5" s="89"/>
      <c r="Y5" s="89"/>
      <c r="Z5" s="89"/>
      <c r="AA5" s="89"/>
    </row>
    <row r="6" spans="1:27" ht="15" customHeight="1">
      <c r="G6" s="26"/>
      <c r="L6" s="93"/>
      <c r="U6" s="24"/>
      <c r="V6" s="24"/>
    </row>
    <row r="7" spans="1:27" ht="15" customHeight="1">
      <c r="A7" s="128" t="s">
        <v>119</v>
      </c>
      <c r="B7" s="94"/>
      <c r="L7" s="23"/>
      <c r="U7" s="128"/>
      <c r="W7" s="128" t="s">
        <v>130</v>
      </c>
      <c r="Y7" s="128"/>
    </row>
    <row r="8" spans="1:27" ht="15" customHeight="1">
      <c r="A8" s="328" t="s">
        <v>6</v>
      </c>
      <c r="B8" s="307" t="s">
        <v>7</v>
      </c>
      <c r="C8" s="307" t="s">
        <v>8</v>
      </c>
      <c r="D8" s="313"/>
      <c r="E8" s="313"/>
      <c r="F8" s="314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328"/>
      <c r="B9" s="308"/>
      <c r="C9" s="308" t="s">
        <v>79</v>
      </c>
      <c r="D9" s="351"/>
      <c r="E9" s="315" t="s">
        <v>80</v>
      </c>
      <c r="F9" s="317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135</v>
      </c>
      <c r="X9" s="43"/>
      <c r="Y9" s="34" t="s">
        <v>17</v>
      </c>
      <c r="Z9" s="34" t="s">
        <v>54</v>
      </c>
      <c r="AA9" s="34" t="s">
        <v>118</v>
      </c>
    </row>
    <row r="10" spans="1:27" s="31" customFormat="1" ht="15" customHeight="1">
      <c r="A10" s="58">
        <f>IF('1) 日本 - 中国'!A10="", "", '1) 日本 - 中国'!A10)</f>
        <v>35</v>
      </c>
      <c r="B10" s="188" t="str">
        <f>IF('1) 日本 - 中国'!B10="", "", '1) 日本 - 中国'!B10)</f>
        <v>ATLANTIC BRIDGE</v>
      </c>
      <c r="C10" s="68">
        <f>IF('1) 日本 - 中国'!C10="", "", '1) 日本 - 中国'!C10)</f>
        <v>2534</v>
      </c>
      <c r="D10" s="95" t="s">
        <v>78</v>
      </c>
      <c r="E10" s="194">
        <f>IF('1) 日本 - 中国'!E10="", "", '1) 日本 - 中国'!E10)</f>
        <v>2534</v>
      </c>
      <c r="F10" s="177" t="s">
        <v>86</v>
      </c>
      <c r="G10" s="171"/>
      <c r="H10" s="171">
        <f>IF('1) 日本 - 中国'!H10="", "", '1) 日本 - 中国'!H10)</f>
        <v>45895</v>
      </c>
      <c r="I10" s="171"/>
      <c r="J10" s="171"/>
      <c r="K10" s="171"/>
      <c r="L10" s="172">
        <f>IF('1) 日本 - 中国'!L10="", "", '1) 日本 - 中国'!L10)</f>
        <v>45897</v>
      </c>
      <c r="M10" s="173">
        <f>IF('1) 日本 - 中国'!M10="", "", '1) 日本 - 中国'!M10)</f>
        <v>45898</v>
      </c>
      <c r="N10" s="173">
        <f>IF('1) 日本 - 中国'!N10="", "", '1) 日本 - 中国'!N10)</f>
        <v>45898</v>
      </c>
      <c r="O10" s="171">
        <f>IF('1) 日本 - 中国'!O10="", "", '1) 日本 - 中国'!O10)</f>
        <v>45899</v>
      </c>
      <c r="P10" s="173">
        <f>IF('1) 日本 - 中国'!P10="", "", '1) 日本 - 中国'!P10)</f>
        <v>45899</v>
      </c>
      <c r="Q10" s="171"/>
      <c r="R10" s="171"/>
      <c r="S10" s="171"/>
      <c r="T10" s="171"/>
      <c r="U10" s="171">
        <f>IF('1) 日本 - 中国'!U10="", "", '1) 日本 - 中国'!U10)</f>
        <v>45902</v>
      </c>
      <c r="V10" s="171"/>
      <c r="W10" s="171">
        <f>IF(U10="","",U10+2)</f>
        <v>45904</v>
      </c>
      <c r="X10" s="171"/>
      <c r="Y10" s="171">
        <f>IF(W10="","",W10+2)</f>
        <v>45906</v>
      </c>
      <c r="Z10" s="171">
        <f>IF(Y10="","",Y10+1)</f>
        <v>45907</v>
      </c>
      <c r="AA10" s="171">
        <f>IF(Z10="","",Z10+1)</f>
        <v>45908</v>
      </c>
    </row>
    <row r="11" spans="1:27" s="31" customFormat="1" ht="15" customHeight="1">
      <c r="A11" s="174">
        <f>IF('1) 日本 - 中国'!A11="", "", '1) 日本 - 中国'!A11)</f>
        <v>36</v>
      </c>
      <c r="B11" s="175" t="str">
        <f>IF('1) 日本 - 中国'!B11="", "", '1) 日本 - 中国'!B11)</f>
        <v>ATLANTIC BRIDGE</v>
      </c>
      <c r="C11" s="167">
        <f>IF('1) 日本 - 中国'!C11="", "", '1) 日本 - 中国'!C11)</f>
        <v>2535</v>
      </c>
      <c r="D11" s="195" t="s">
        <v>78</v>
      </c>
      <c r="E11" s="194">
        <f>IF('1) 日本 - 中国'!E11="", "", '1) 日本 - 中国'!E11)</f>
        <v>2535</v>
      </c>
      <c r="F11" s="177" t="s">
        <v>86</v>
      </c>
      <c r="G11" s="173"/>
      <c r="H11" s="173">
        <f>IF('1) 日本 - 中国'!H11="", "", '1) 日本 - 中国'!H11)</f>
        <v>45902</v>
      </c>
      <c r="I11" s="173"/>
      <c r="J11" s="173"/>
      <c r="K11" s="173"/>
      <c r="L11" s="173">
        <f>IF('1) 日本 - 中国'!L11="", "", '1) 日本 - 中国'!L11)</f>
        <v>45904</v>
      </c>
      <c r="M11" s="173">
        <f>IF('1) 日本 - 中国'!M11="", "", '1) 日本 - 中国'!M11)</f>
        <v>45905</v>
      </c>
      <c r="N11" s="173">
        <f>IF('1) 日本 - 中国'!N11="", "", '1) 日本 - 中国'!N11)</f>
        <v>45905</v>
      </c>
      <c r="O11" s="173">
        <f>IF('1) 日本 - 中国'!O11="", "", '1) 日本 - 中国'!O11)</f>
        <v>45906</v>
      </c>
      <c r="P11" s="173">
        <f>IF('1) 日本 - 中国'!P11="", "", '1) 日本 - 中国'!P11)</f>
        <v>45906</v>
      </c>
      <c r="Q11" s="173"/>
      <c r="R11" s="173"/>
      <c r="S11" s="173"/>
      <c r="T11" s="173"/>
      <c r="U11" s="173">
        <f>IF('1) 日本 - 中国'!U11="", "", '1) 日本 - 中国'!U11)</f>
        <v>45909</v>
      </c>
      <c r="V11" s="173"/>
      <c r="W11" s="173">
        <f>IF(U11="","",U11+2)</f>
        <v>45911</v>
      </c>
      <c r="X11" s="173"/>
      <c r="Y11" s="173">
        <f>IF(W11="","",W11+2)</f>
        <v>45913</v>
      </c>
      <c r="Z11" s="173">
        <f>IF(Y11="","",Y11+1)</f>
        <v>45914</v>
      </c>
      <c r="AA11" s="173">
        <f>IF(Z11="","",Z11+1)</f>
        <v>45915</v>
      </c>
    </row>
    <row r="12" spans="1:27" s="31" customFormat="1" ht="15" customHeight="1">
      <c r="A12" s="174">
        <f>IF('1) 日本 - 中国'!A12="", "", '1) 日本 - 中国'!A12)</f>
        <v>37</v>
      </c>
      <c r="B12" s="175" t="str">
        <f>IF('1) 日本 - 中国'!B12="", "", '1) 日本 - 中国'!B12)</f>
        <v>ATLANTIC BRIDGE</v>
      </c>
      <c r="C12" s="167">
        <f>IF('1) 日本 - 中国'!C12="", "", '1) 日本 - 中国'!C12)</f>
        <v>2536</v>
      </c>
      <c r="D12" s="195" t="s">
        <v>78</v>
      </c>
      <c r="E12" s="194">
        <f>IF('1) 日本 - 中国'!E12="", "", '1) 日本 - 中国'!E12)</f>
        <v>2536</v>
      </c>
      <c r="F12" s="177" t="s">
        <v>86</v>
      </c>
      <c r="G12" s="173"/>
      <c r="H12" s="173">
        <f>IF('1) 日本 - 中国'!H12="", "", '1) 日本 - 中国'!H12)</f>
        <v>45909</v>
      </c>
      <c r="I12" s="173"/>
      <c r="J12" s="173"/>
      <c r="K12" s="173"/>
      <c r="L12" s="173">
        <f>IF('1) 日本 - 中国'!L12="", "", '1) 日本 - 中国'!L12)</f>
        <v>45911</v>
      </c>
      <c r="M12" s="173">
        <f>IF('1) 日本 - 中国'!M12="", "", '1) 日本 - 中国'!M12)</f>
        <v>45912</v>
      </c>
      <c r="N12" s="173">
        <f>IF('1) 日本 - 中国'!N12="", "", '1) 日本 - 中国'!N12)</f>
        <v>45912</v>
      </c>
      <c r="O12" s="173">
        <f>IF('1) 日本 - 中国'!O12="", "", '1) 日本 - 中国'!O12)</f>
        <v>45913</v>
      </c>
      <c r="P12" s="173">
        <f>IF('1) 日本 - 中国'!P12="", "", '1) 日本 - 中国'!P12)</f>
        <v>45913</v>
      </c>
      <c r="Q12" s="173"/>
      <c r="R12" s="173"/>
      <c r="S12" s="173"/>
      <c r="T12" s="173"/>
      <c r="U12" s="173">
        <f>IF('1) 日本 - 中国'!U12="", "", '1) 日本 - 中国'!U12)</f>
        <v>45916</v>
      </c>
      <c r="V12" s="173"/>
      <c r="W12" s="173">
        <f t="shared" ref="W12:W16" si="0">IF(U12="","",U12+2)</f>
        <v>45918</v>
      </c>
      <c r="X12" s="173"/>
      <c r="Y12" s="173">
        <f t="shared" ref="Y12:Y16" si="1">IF(W12="","",W12+2)</f>
        <v>45920</v>
      </c>
      <c r="Z12" s="173">
        <f t="shared" ref="Z12:AA12" si="2">IF(Y12="","",Y12+1)</f>
        <v>45921</v>
      </c>
      <c r="AA12" s="173">
        <f t="shared" si="2"/>
        <v>45922</v>
      </c>
    </row>
    <row r="13" spans="1:27" s="31" customFormat="1" ht="15" customHeight="1">
      <c r="A13" s="6">
        <f>IF('1) 日本 - 中国'!A13="", "", '1) 日本 - 中国'!A13)</f>
        <v>38</v>
      </c>
      <c r="B13" s="175" t="str">
        <f>IF('1) 日本 - 中国'!B13="", "", '1) 日本 - 中国'!B13)</f>
        <v>ATLANTIC BRIDGE</v>
      </c>
      <c r="C13" s="167">
        <f>IF('1) 日本 - 中国'!C13="", "", '1) 日本 - 中国'!C13)</f>
        <v>2537</v>
      </c>
      <c r="D13" s="195" t="s">
        <v>78</v>
      </c>
      <c r="E13" s="194">
        <f>IF('1) 日本 - 中国'!E13="", "", '1) 日本 - 中国'!E13)</f>
        <v>2537</v>
      </c>
      <c r="F13" s="177" t="s">
        <v>86</v>
      </c>
      <c r="G13" s="173"/>
      <c r="H13" s="173">
        <f>IF('1) 日本 - 中国'!H13="", "", '1) 日本 - 中国'!H13)</f>
        <v>45916</v>
      </c>
      <c r="I13" s="173"/>
      <c r="J13" s="173"/>
      <c r="K13" s="173"/>
      <c r="L13" s="173">
        <f>IF('1) 日本 - 中国'!L13="", "", '1) 日本 - 中国'!L13)</f>
        <v>45918</v>
      </c>
      <c r="M13" s="173">
        <f>IF('1) 日本 - 中国'!M13="", "", '1) 日本 - 中国'!M13)</f>
        <v>45919</v>
      </c>
      <c r="N13" s="173">
        <f>IF('1) 日本 - 中国'!N13="", "", '1) 日本 - 中国'!N13)</f>
        <v>45919</v>
      </c>
      <c r="O13" s="173">
        <f>IF('1) 日本 - 中国'!O13="", "", '1) 日本 - 中国'!O13)</f>
        <v>45920</v>
      </c>
      <c r="P13" s="173">
        <f>IF('1) 日本 - 中国'!P13="", "", '1) 日本 - 中国'!P13)</f>
        <v>45920</v>
      </c>
      <c r="Q13" s="173"/>
      <c r="R13" s="173"/>
      <c r="S13" s="173"/>
      <c r="T13" s="173"/>
      <c r="U13" s="173">
        <f>IF('1) 日本 - 中国'!U13="", "", '1) 日本 - 中国'!U13)</f>
        <v>45923</v>
      </c>
      <c r="V13" s="173"/>
      <c r="W13" s="173">
        <f t="shared" si="0"/>
        <v>45925</v>
      </c>
      <c r="X13" s="173"/>
      <c r="Y13" s="173">
        <f t="shared" si="1"/>
        <v>45927</v>
      </c>
      <c r="Z13" s="173">
        <f t="shared" ref="Z13:AA13" si="3">IF(Y13="","",Y13+1)</f>
        <v>45928</v>
      </c>
      <c r="AA13" s="173">
        <f t="shared" si="3"/>
        <v>45929</v>
      </c>
    </row>
    <row r="14" spans="1:27" s="97" customFormat="1" ht="15" customHeight="1">
      <c r="A14" s="6">
        <f>IF('1) 日本 - 中国'!A14="", "", '1) 日本 - 中国'!A14)</f>
        <v>39</v>
      </c>
      <c r="B14" s="175" t="str">
        <f>IF('1) 日本 - 中国'!B14="", "", '1) 日本 - 中国'!B14)</f>
        <v>ATLANTIC BRIDGE</v>
      </c>
      <c r="C14" s="167">
        <f>IF('1) 日本 - 中国'!C14="", "", '1) 日本 - 中国'!C14)</f>
        <v>2538</v>
      </c>
      <c r="D14" s="195" t="s">
        <v>78</v>
      </c>
      <c r="E14" s="194">
        <f>IF('1) 日本 - 中国'!E14="", "", '1) 日本 - 中国'!E14)</f>
        <v>2538</v>
      </c>
      <c r="F14" s="177" t="s">
        <v>86</v>
      </c>
      <c r="G14" s="173"/>
      <c r="H14" s="173">
        <f>IF('1) 日本 - 中国'!H14="", "", '1) 日本 - 中国'!H14)</f>
        <v>45923</v>
      </c>
      <c r="I14" s="173"/>
      <c r="J14" s="173"/>
      <c r="K14" s="173"/>
      <c r="L14" s="173">
        <f>IF('1) 日本 - 中国'!L14="", "", '1) 日本 - 中国'!L14)</f>
        <v>45925</v>
      </c>
      <c r="M14" s="173">
        <f>IF('1) 日本 - 中国'!M14="", "", '1) 日本 - 中国'!M14)</f>
        <v>45926</v>
      </c>
      <c r="N14" s="173">
        <f>IF('1) 日本 - 中国'!N14="", "", '1) 日本 - 中国'!N14)</f>
        <v>45926</v>
      </c>
      <c r="O14" s="173">
        <f>IF('1) 日本 - 中国'!O14="", "", '1) 日本 - 中国'!O14)</f>
        <v>45927</v>
      </c>
      <c r="P14" s="173">
        <f>IF('1) 日本 - 中国'!P14="", "", '1) 日本 - 中国'!P14)</f>
        <v>45927</v>
      </c>
      <c r="Q14" s="173"/>
      <c r="R14" s="173"/>
      <c r="S14" s="173"/>
      <c r="T14" s="173"/>
      <c r="U14" s="173">
        <f>IF('1) 日本 - 中国'!U14="", "", '1) 日本 - 中国'!U14)</f>
        <v>45930</v>
      </c>
      <c r="V14" s="173"/>
      <c r="W14" s="173">
        <f t="shared" si="0"/>
        <v>45932</v>
      </c>
      <c r="X14" s="173"/>
      <c r="Y14" s="173">
        <f t="shared" si="1"/>
        <v>45934</v>
      </c>
      <c r="Z14" s="173">
        <f t="shared" ref="Z14:AA14" si="4">IF(Y14="","",Y14+1)</f>
        <v>45935</v>
      </c>
      <c r="AA14" s="173">
        <f t="shared" si="4"/>
        <v>45936</v>
      </c>
    </row>
    <row r="15" spans="1:27" s="31" customFormat="1" ht="15" customHeight="1">
      <c r="A15" s="6">
        <f>IF('1) 日本 - 中国'!A15="", "", '1) 日本 - 中国'!A15)</f>
        <v>40</v>
      </c>
      <c r="B15" s="175" t="str">
        <f>IF('1) 日本 - 中国'!B15="", "", '1) 日本 - 中国'!B15)</f>
        <v>ATLANTIC BRIDGE</v>
      </c>
      <c r="C15" s="167">
        <f>IF('1) 日本 - 中国'!C15="", "", '1) 日本 - 中国'!C15)</f>
        <v>2539</v>
      </c>
      <c r="D15" s="195" t="s">
        <v>78</v>
      </c>
      <c r="E15" s="194">
        <f>IF('1) 日本 - 中国'!E15="", "", '1) 日本 - 中国'!E15)</f>
        <v>2539</v>
      </c>
      <c r="F15" s="177" t="s">
        <v>86</v>
      </c>
      <c r="G15" s="173"/>
      <c r="H15" s="173">
        <f>IF('1) 日本 - 中国'!H15="", "", '1) 日本 - 中国'!H15)</f>
        <v>45930</v>
      </c>
      <c r="I15" s="173"/>
      <c r="J15" s="173"/>
      <c r="K15" s="173"/>
      <c r="L15" s="173">
        <f>IF('1) 日本 - 中国'!L15="", "", '1) 日本 - 中国'!L15)</f>
        <v>45932</v>
      </c>
      <c r="M15" s="173">
        <f>IF('1) 日本 - 中国'!M15="", "", '1) 日本 - 中国'!M15)</f>
        <v>45933</v>
      </c>
      <c r="N15" s="173">
        <f>IF('1) 日本 - 中国'!N15="", "", '1) 日本 - 中国'!N15)</f>
        <v>45933</v>
      </c>
      <c r="O15" s="173">
        <f>IF('1) 日本 - 中国'!O15="", "", '1) 日本 - 中国'!O15)</f>
        <v>45934</v>
      </c>
      <c r="P15" s="173">
        <f>IF('1) 日本 - 中国'!P15="", "", '1) 日本 - 中国'!P15)</f>
        <v>45934</v>
      </c>
      <c r="Q15" s="173"/>
      <c r="R15" s="173"/>
      <c r="S15" s="173"/>
      <c r="T15" s="173"/>
      <c r="U15" s="173">
        <f>IF('1) 日本 - 中国'!U15="", "", '1) 日本 - 中国'!U15)</f>
        <v>45937</v>
      </c>
      <c r="V15" s="173"/>
      <c r="W15" s="173">
        <f t="shared" si="0"/>
        <v>45939</v>
      </c>
      <c r="X15" s="173"/>
      <c r="Y15" s="173">
        <f t="shared" si="1"/>
        <v>45941</v>
      </c>
      <c r="Z15" s="173">
        <f t="shared" ref="Z15:AA15" si="5">IF(Y15="","",Y15+1)</f>
        <v>45942</v>
      </c>
      <c r="AA15" s="173">
        <f t="shared" si="5"/>
        <v>45943</v>
      </c>
    </row>
    <row r="16" spans="1:27" s="97" customFormat="1" ht="15" customHeight="1">
      <c r="A16" s="6">
        <f>IF('1) 日本 - 中国'!A16="", "", '1) 日本 - 中国'!A16)</f>
        <v>41</v>
      </c>
      <c r="B16" s="175" t="str">
        <f>IF('1) 日本 - 中国'!B16="", "", '1) 日本 - 中国'!B16)</f>
        <v/>
      </c>
      <c r="C16" s="167" t="str">
        <f>IF('1) 日本 - 中国'!C16="", "", '1) 日本 - 中国'!C16)</f>
        <v/>
      </c>
      <c r="D16" s="195" t="s">
        <v>78</v>
      </c>
      <c r="E16" s="194" t="str">
        <f>IF('1) 日本 - 中国'!E16="", "", '1) 日本 - 中国'!E16)</f>
        <v/>
      </c>
      <c r="F16" s="177" t="s">
        <v>86</v>
      </c>
      <c r="G16" s="173"/>
      <c r="H16" s="173">
        <f>IF('1) 日本 - 中国'!H16="", "", '1) 日本 - 中国'!H16)</f>
        <v>45937</v>
      </c>
      <c r="I16" s="173"/>
      <c r="J16" s="173"/>
      <c r="K16" s="173"/>
      <c r="L16" s="173">
        <f>IF('1) 日本 - 中国'!L16="", "", '1) 日本 - 中国'!L16)</f>
        <v>45939</v>
      </c>
      <c r="M16" s="173">
        <f>IF('1) 日本 - 中国'!M16="", "", '1) 日本 - 中国'!M16)</f>
        <v>45940</v>
      </c>
      <c r="N16" s="173">
        <f>IF('1) 日本 - 中国'!N16="", "", '1) 日本 - 中国'!N16)</f>
        <v>45940</v>
      </c>
      <c r="O16" s="173">
        <f>IF('1) 日本 - 中国'!O16="", "", '1) 日本 - 中国'!O16)</f>
        <v>45941</v>
      </c>
      <c r="P16" s="173">
        <f>IF('1) 日本 - 中国'!P16="", "", '1) 日本 - 中国'!P16)</f>
        <v>45941</v>
      </c>
      <c r="Q16" s="173"/>
      <c r="R16" s="173"/>
      <c r="S16" s="173"/>
      <c r="T16" s="173"/>
      <c r="U16" s="173">
        <f>IF('1) 日本 - 中国'!U16="", "", '1) 日本 - 中国'!U16)</f>
        <v>45944</v>
      </c>
      <c r="V16" s="173"/>
      <c r="W16" s="173">
        <f t="shared" si="0"/>
        <v>45946</v>
      </c>
      <c r="X16" s="173"/>
      <c r="Y16" s="173">
        <f t="shared" si="1"/>
        <v>45948</v>
      </c>
      <c r="Z16" s="173">
        <f t="shared" ref="Z16:AA16" si="6">IF(Y16="","",Y16+1)</f>
        <v>45949</v>
      </c>
      <c r="AA16" s="173">
        <f t="shared" si="6"/>
        <v>45950</v>
      </c>
    </row>
    <row r="17" spans="1:27" s="97" customFormat="1" ht="15" customHeight="1">
      <c r="A17" s="6">
        <f>IF('1) 日本 - 中国'!A17="", "", '1) 日本 - 中国'!A17)</f>
        <v>42</v>
      </c>
      <c r="B17" s="175" t="str">
        <f>IF('1) 日本 - 中国'!B17="", "", '1) 日本 - 中国'!B17)</f>
        <v/>
      </c>
      <c r="C17" s="167" t="str">
        <f>IF('1) 日本 - 中国'!C17="", "", '1) 日本 - 中国'!C17)</f>
        <v/>
      </c>
      <c r="D17" s="195" t="s">
        <v>78</v>
      </c>
      <c r="E17" s="194" t="str">
        <f>IF('1) 日本 - 中国'!E17="", "", '1) 日本 - 中国'!E17)</f>
        <v/>
      </c>
      <c r="F17" s="177" t="s">
        <v>86</v>
      </c>
      <c r="G17" s="173"/>
      <c r="H17" s="173" t="str">
        <f>IF('1) 日本 - 中国'!H17="", "", '1) 日本 - 中国'!H17)</f>
        <v/>
      </c>
      <c r="I17" s="173"/>
      <c r="J17" s="172"/>
      <c r="K17" s="173"/>
      <c r="L17" s="173" t="str">
        <f>IF('1) 日本 - 中国'!L17="", "", '1) 日本 - 中国'!L17)</f>
        <v/>
      </c>
      <c r="M17" s="173" t="str">
        <f>IF('1) 日本 - 中国'!M17="", "", '1) 日本 - 中国'!M17)</f>
        <v/>
      </c>
      <c r="N17" s="173" t="str">
        <f>IF('1) 日本 - 中国'!N17="", "", '1) 日本 - 中国'!N17)</f>
        <v/>
      </c>
      <c r="O17" s="172" t="str">
        <f>IF('1) 日本 - 中国'!O17="", "", '1) 日本 - 中国'!O17)</f>
        <v/>
      </c>
      <c r="P17" s="173" t="str">
        <f>IF('1) 日本 - 中国'!P17="", "", '1) 日本 - 中国'!P17)</f>
        <v/>
      </c>
      <c r="Q17" s="173"/>
      <c r="R17" s="173"/>
      <c r="S17" s="173"/>
      <c r="T17" s="173"/>
      <c r="U17" s="196" t="str">
        <f>IF('1) 日本 - 中国'!U17="", "", '1) 日本 - 中国'!U17)</f>
        <v/>
      </c>
      <c r="V17" s="173"/>
      <c r="W17" s="196"/>
      <c r="X17" s="173"/>
      <c r="Y17" s="173" t="str">
        <f t="shared" ref="Y17:Y21" si="7">IF(W17="","",W17+2)</f>
        <v/>
      </c>
      <c r="Z17" s="173" t="str">
        <f t="shared" ref="Z17:Z21" si="8">IF(Y17="","",Y17+1)</f>
        <v/>
      </c>
      <c r="AA17" s="173" t="str">
        <f t="shared" ref="AA17:AA21" si="9">IF(Z17="","",Z17+1)</f>
        <v/>
      </c>
    </row>
    <row r="18" spans="1:27" s="97" customFormat="1" ht="15" customHeight="1">
      <c r="A18" s="6">
        <f>IF('1) 日本 - 中国'!A18="", "", '1) 日本 - 中国'!A18)</f>
        <v>43</v>
      </c>
      <c r="B18" s="175" t="str">
        <f>IF('1) 日本 - 中国'!B18="", "", '1) 日本 - 中国'!B18)</f>
        <v/>
      </c>
      <c r="C18" s="167" t="str">
        <f>IF('1) 日本 - 中国'!C18="", "", '1) 日本 - 中国'!C18)</f>
        <v/>
      </c>
      <c r="D18" s="195" t="s">
        <v>78</v>
      </c>
      <c r="E18" s="194" t="str">
        <f>IF('1) 日本 - 中国'!E18="", "", '1) 日本 - 中国'!E18)</f>
        <v/>
      </c>
      <c r="F18" s="177" t="s">
        <v>86</v>
      </c>
      <c r="G18" s="173"/>
      <c r="H18" s="173" t="str">
        <f>IF('1) 日本 - 中国'!H18="", "", '1) 日本 - 中国'!H18)</f>
        <v/>
      </c>
      <c r="I18" s="173"/>
      <c r="J18" s="173"/>
      <c r="K18" s="173"/>
      <c r="L18" s="173" t="str">
        <f>IF('1) 日本 - 中国'!L18="", "", '1) 日本 - 中国'!L18)</f>
        <v/>
      </c>
      <c r="M18" s="173" t="str">
        <f>IF('1) 日本 - 中国'!M18="", "", '1) 日本 - 中国'!M18)</f>
        <v/>
      </c>
      <c r="N18" s="173" t="str">
        <f>IF('1) 日本 - 中国'!N18="", "", '1) 日本 - 中国'!N18)</f>
        <v/>
      </c>
      <c r="O18" s="173" t="str">
        <f>IF('1) 日本 - 中国'!O18="", "", '1) 日本 - 中国'!O18)</f>
        <v/>
      </c>
      <c r="P18" s="173" t="str">
        <f>IF('1) 日本 - 中国'!P18="", "", '1) 日本 - 中国'!P18)</f>
        <v/>
      </c>
      <c r="Q18" s="173"/>
      <c r="R18" s="173"/>
      <c r="S18" s="173"/>
      <c r="T18" s="173"/>
      <c r="U18" s="196" t="str">
        <f>IF('1) 日本 - 中国'!U18="", "", '1) 日本 - 中国'!U18)</f>
        <v/>
      </c>
      <c r="V18" s="173"/>
      <c r="W18" s="196" t="str">
        <f t="shared" ref="W18:W21" si="10">IF(U18="","",U18+2)</f>
        <v/>
      </c>
      <c r="X18" s="173"/>
      <c r="Y18" s="173" t="str">
        <f t="shared" si="7"/>
        <v/>
      </c>
      <c r="Z18" s="173" t="str">
        <f t="shared" si="8"/>
        <v/>
      </c>
      <c r="AA18" s="173" t="str">
        <f t="shared" si="9"/>
        <v/>
      </c>
    </row>
    <row r="19" spans="1:27" s="97" customFormat="1" ht="15" customHeight="1">
      <c r="A19" s="6">
        <f>IF('1) 日本 - 中国'!A19="", "", '1) 日本 - 中国'!A19)</f>
        <v>44</v>
      </c>
      <c r="B19" s="175" t="str">
        <f>IF('1) 日本 - 中国'!B19="", "", '1) 日本 - 中国'!B19)</f>
        <v/>
      </c>
      <c r="C19" s="167" t="str">
        <f>IF('1) 日本 - 中国'!C19="", "", '1) 日本 - 中国'!C19)</f>
        <v/>
      </c>
      <c r="D19" s="195" t="s">
        <v>78</v>
      </c>
      <c r="E19" s="194" t="str">
        <f>IF('1) 日本 - 中国'!E19="", "", '1) 日本 - 中国'!E19)</f>
        <v/>
      </c>
      <c r="F19" s="177" t="s">
        <v>86</v>
      </c>
      <c r="G19" s="173"/>
      <c r="H19" s="173" t="str">
        <f>IF('1) 日本 - 中国'!H19="", "", '1) 日本 - 中国'!H19)</f>
        <v/>
      </c>
      <c r="I19" s="173"/>
      <c r="J19" s="173"/>
      <c r="K19" s="173"/>
      <c r="L19" s="173" t="str">
        <f>IF('1) 日本 - 中国'!L19="", "", '1) 日本 - 中国'!L19)</f>
        <v/>
      </c>
      <c r="M19" s="173" t="str">
        <f>IF('1) 日本 - 中国'!M19="", "", '1) 日本 - 中国'!M19)</f>
        <v/>
      </c>
      <c r="N19" s="173" t="str">
        <f>IF('1) 日本 - 中国'!N19="", "", '1) 日本 - 中国'!N19)</f>
        <v/>
      </c>
      <c r="O19" s="173" t="str">
        <f>IF('1) 日本 - 中国'!O19="", "", '1) 日本 - 中国'!O19)</f>
        <v/>
      </c>
      <c r="P19" s="173" t="str">
        <f>IF('1) 日本 - 中国'!P19="", "", '1) 日本 - 中国'!P19)</f>
        <v/>
      </c>
      <c r="Q19" s="173"/>
      <c r="R19" s="173"/>
      <c r="S19" s="173"/>
      <c r="T19" s="173"/>
      <c r="U19" s="196" t="str">
        <f>IF('1) 日本 - 中国'!U19="", "", '1) 日本 - 中国'!U19)</f>
        <v/>
      </c>
      <c r="V19" s="173"/>
      <c r="W19" s="196" t="str">
        <f t="shared" si="10"/>
        <v/>
      </c>
      <c r="X19" s="173"/>
      <c r="Y19" s="173" t="str">
        <f t="shared" si="7"/>
        <v/>
      </c>
      <c r="Z19" s="173" t="str">
        <f t="shared" si="8"/>
        <v/>
      </c>
      <c r="AA19" s="173" t="str">
        <f t="shared" si="9"/>
        <v/>
      </c>
    </row>
    <row r="20" spans="1:27" s="97" customFormat="1" ht="15" customHeight="1">
      <c r="A20" s="6">
        <f>IF('1) 日本 - 中国'!A20="", "", '1) 日本 - 中国'!A20)</f>
        <v>45</v>
      </c>
      <c r="B20" s="175" t="str">
        <f>IF('1) 日本 - 中国'!B20="", "", '1) 日本 - 中国'!B20)</f>
        <v/>
      </c>
      <c r="C20" s="167" t="str">
        <f>IF('1) 日本 - 中国'!C20="", "", '1) 日本 - 中国'!C20)</f>
        <v/>
      </c>
      <c r="D20" s="195" t="s">
        <v>78</v>
      </c>
      <c r="E20" s="194" t="str">
        <f>IF('1) 日本 - 中国'!E20="", "", '1) 日本 - 中国'!E20)</f>
        <v/>
      </c>
      <c r="F20" s="177" t="s">
        <v>86</v>
      </c>
      <c r="G20" s="173"/>
      <c r="H20" s="173" t="str">
        <f>IF('1) 日本 - 中国'!H20="", "", '1) 日本 - 中国'!H20)</f>
        <v/>
      </c>
      <c r="I20" s="173"/>
      <c r="J20" s="173"/>
      <c r="K20" s="173"/>
      <c r="L20" s="173" t="str">
        <f>IF('1) 日本 - 中国'!L20="", "", '1) 日本 - 中国'!L20)</f>
        <v/>
      </c>
      <c r="M20" s="173" t="str">
        <f>IF('1) 日本 - 中国'!M20="", "", '1) 日本 - 中国'!M20)</f>
        <v/>
      </c>
      <c r="N20" s="173" t="str">
        <f>IF('1) 日本 - 中国'!N20="", "", '1) 日本 - 中国'!N20)</f>
        <v/>
      </c>
      <c r="O20" s="173" t="str">
        <f>IF('1) 日本 - 中国'!O20="", "", '1) 日本 - 中国'!O20)</f>
        <v/>
      </c>
      <c r="P20" s="173" t="str">
        <f>IF('1) 日本 - 中国'!P20="", "", '1) 日本 - 中国'!P20)</f>
        <v/>
      </c>
      <c r="Q20" s="173"/>
      <c r="R20" s="173"/>
      <c r="S20" s="173"/>
      <c r="T20" s="173"/>
      <c r="U20" s="196" t="str">
        <f>IF('1) 日本 - 中国'!U20="", "", '1) 日本 - 中国'!U20)</f>
        <v/>
      </c>
      <c r="V20" s="173"/>
      <c r="W20" s="196" t="str">
        <f t="shared" si="10"/>
        <v/>
      </c>
      <c r="X20" s="173"/>
      <c r="Y20" s="173" t="str">
        <f t="shared" si="7"/>
        <v/>
      </c>
      <c r="Z20" s="173" t="str">
        <f t="shared" si="8"/>
        <v/>
      </c>
      <c r="AA20" s="173" t="str">
        <f t="shared" si="9"/>
        <v/>
      </c>
    </row>
    <row r="21" spans="1:27" s="97" customFormat="1" ht="15" customHeight="1">
      <c r="A21" s="179">
        <f>IF('1) 日本 - 中国'!A21="", "", '1) 日本 - 中国'!A21)</f>
        <v>46</v>
      </c>
      <c r="B21" s="180" t="str">
        <f>IF('1) 日本 - 中国'!B21="", "", '1) 日本 - 中国'!B21)</f>
        <v/>
      </c>
      <c r="C21" s="181" t="str">
        <f>IF('1) 日本 - 中国'!C21="", "", '1) 日本 - 中国'!C21)</f>
        <v/>
      </c>
      <c r="D21" s="182" t="s">
        <v>78</v>
      </c>
      <c r="E21" s="183" t="str">
        <f>IF('1) 日本 - 中国'!E21="", "", '1) 日本 - 中国'!E21)</f>
        <v/>
      </c>
      <c r="F21" s="184" t="s">
        <v>86</v>
      </c>
      <c r="G21" s="185"/>
      <c r="H21" s="185" t="str">
        <f>IF('1) 日本 - 中国'!H21="", "", '1) 日本 - 中国'!H21)</f>
        <v/>
      </c>
      <c r="I21" s="185"/>
      <c r="J21" s="185"/>
      <c r="K21" s="185"/>
      <c r="L21" s="185" t="str">
        <f>IF('1) 日本 - 中国'!L21="", "", '1) 日本 - 中国'!L21)</f>
        <v/>
      </c>
      <c r="M21" s="185" t="str">
        <f>IF('1) 日本 - 中国'!M21="", "", '1) 日本 - 中国'!M21)</f>
        <v/>
      </c>
      <c r="N21" s="185" t="str">
        <f>IF('1) 日本 - 中国'!N21="", "", '1) 日本 - 中国'!N21)</f>
        <v/>
      </c>
      <c r="O21" s="185" t="str">
        <f>IF('1) 日本 - 中国'!O21="", "", '1) 日本 - 中国'!O21)</f>
        <v/>
      </c>
      <c r="P21" s="185" t="str">
        <f>IF('1) 日本 - 中国'!P21="", "", '1) 日本 - 中国'!P21)</f>
        <v/>
      </c>
      <c r="Q21" s="185"/>
      <c r="R21" s="185"/>
      <c r="S21" s="185"/>
      <c r="T21" s="185"/>
      <c r="U21" s="197" t="str">
        <f>IF('1) 日本 - 中国'!U21="", "", '1) 日本 - 中国'!U21)</f>
        <v/>
      </c>
      <c r="V21" s="185"/>
      <c r="W21" s="197" t="str">
        <f t="shared" si="10"/>
        <v/>
      </c>
      <c r="X21" s="185"/>
      <c r="Y21" s="185" t="str">
        <f t="shared" si="7"/>
        <v/>
      </c>
      <c r="Z21" s="185" t="str">
        <f t="shared" si="8"/>
        <v/>
      </c>
      <c r="AA21" s="185" t="str">
        <f t="shared" si="9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7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8" t="s">
        <v>122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8"/>
      <c r="W24" s="128" t="str">
        <f>W7</f>
        <v>【CT2】上海 → 台湾</v>
      </c>
      <c r="Y24" s="128"/>
    </row>
    <row r="25" spans="1:27" ht="15" customHeight="1">
      <c r="A25" s="329" t="s">
        <v>6</v>
      </c>
      <c r="B25" s="309" t="s">
        <v>7</v>
      </c>
      <c r="C25" s="309" t="s">
        <v>8</v>
      </c>
      <c r="D25" s="318"/>
      <c r="E25" s="318"/>
      <c r="F25" s="319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1">Y8</f>
        <v>基隆</v>
      </c>
      <c r="Z25" s="39" t="str">
        <f t="shared" si="11"/>
        <v>台中</v>
      </c>
      <c r="AA25" s="39" t="str">
        <f t="shared" si="11"/>
        <v>高雄</v>
      </c>
    </row>
    <row r="26" spans="1:27" ht="15" customHeight="1">
      <c r="A26" s="329"/>
      <c r="B26" s="310"/>
      <c r="C26" s="310" t="s">
        <v>79</v>
      </c>
      <c r="D26" s="352"/>
      <c r="E26" s="322" t="s">
        <v>80</v>
      </c>
      <c r="F26" s="321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136</v>
      </c>
      <c r="X26" s="36"/>
      <c r="Y26" s="50" t="str">
        <f t="shared" si="11"/>
        <v>土/SAT</v>
      </c>
      <c r="Z26" s="50" t="str">
        <f t="shared" si="11"/>
        <v>日/SUN</v>
      </c>
      <c r="AA26" s="40" t="str">
        <f t="shared" si="11"/>
        <v>翌週月/MON</v>
      </c>
    </row>
    <row r="27" spans="1:27" s="31" customFormat="1" ht="15" customHeight="1">
      <c r="A27" s="198">
        <f>IF('1) 日本 - 中国'!A27="", "", '1) 日本 - 中国'!A27)</f>
        <v>35</v>
      </c>
      <c r="B27" s="166" t="str">
        <f>IF('1) 日本 - 中国'!B27="", "", '1) 日本 - 中国'!B27)</f>
        <v>No Service</v>
      </c>
      <c r="C27" s="167" t="str">
        <f>IF('1) 日本 - 中国'!C27="", "", '1) 日本 - 中国'!C27)</f>
        <v/>
      </c>
      <c r="D27" s="195" t="s">
        <v>77</v>
      </c>
      <c r="E27" s="194" t="str">
        <f>IF('1) 日本 - 中国'!E27="", "", '1) 日本 - 中国'!E27)</f>
        <v/>
      </c>
      <c r="F27" s="177" t="s">
        <v>86</v>
      </c>
      <c r="G27" s="199"/>
      <c r="H27" s="171" t="str">
        <f>IF('1) 日本 - 中国'!H27="", "", '1) 日本 - 中国'!H27)</f>
        <v>SKIP</v>
      </c>
      <c r="I27" s="200"/>
      <c r="J27" s="171"/>
      <c r="K27" s="171"/>
      <c r="L27" s="171" t="str">
        <f>IF('1) 日本 - 中国'!L27="", "", '1) 日本 - 中国'!L27)</f>
        <v>SKIP</v>
      </c>
      <c r="M27" s="200" t="str">
        <f>IF('1) 日本 - 中国'!M27="", "", '1) 日本 - 中国'!M27)</f>
        <v>SKIP</v>
      </c>
      <c r="N27" s="171" t="str">
        <f>IF('1) 日本 - 中国'!N27="", "", '1) 日本 - 中国'!N27)</f>
        <v>SKIP</v>
      </c>
      <c r="O27" s="200" t="str">
        <f>IF('1) 日本 - 中国'!O27="", "", '1) 日本 - 中国'!O27)</f>
        <v>SKIP</v>
      </c>
      <c r="P27" s="171" t="str">
        <f>IF('1) 日本 - 中国'!P27="", "", '1) 日本 - 中国'!P27)</f>
        <v>SKIP</v>
      </c>
      <c r="Q27" s="171"/>
      <c r="R27" s="171"/>
      <c r="S27" s="201"/>
      <c r="T27" s="201"/>
      <c r="U27" s="171" t="str">
        <f>IF('1) 日本 - 中国'!U27="", "", '1) 日本 - 中国'!U27)</f>
        <v>SKIP</v>
      </c>
      <c r="V27" s="201"/>
      <c r="W27" s="171" t="e">
        <f>IF(U27="","",U27+5)</f>
        <v>#VALUE!</v>
      </c>
      <c r="X27" s="201"/>
      <c r="Y27" s="171" t="e">
        <f>IF(W27="","",W27+2)</f>
        <v>#VALUE!</v>
      </c>
      <c r="Z27" s="171" t="e">
        <f t="shared" ref="Z27:AA27" si="12">IF(Y27="","",Y27+1)</f>
        <v>#VALUE!</v>
      </c>
      <c r="AA27" s="171" t="e">
        <f t="shared" si="12"/>
        <v>#VALUE!</v>
      </c>
    </row>
    <row r="28" spans="1:27" s="31" customFormat="1" ht="15" customHeight="1">
      <c r="A28" s="174">
        <f>IF('1) 日本 - 中国'!A28="", "", '1) 日本 - 中国'!A28)</f>
        <v>36</v>
      </c>
      <c r="B28" s="175" t="str">
        <f>IF('1) 日本 - 中国'!B28="", "", '1) 日本 - 中国'!B28)</f>
        <v>No Service</v>
      </c>
      <c r="C28" s="167" t="str">
        <f>IF('1) 日本 - 中国'!C28="", "", '1) 日本 - 中国'!C28)</f>
        <v/>
      </c>
      <c r="D28" s="195" t="s">
        <v>77</v>
      </c>
      <c r="E28" s="194" t="str">
        <f>IF('1) 日本 - 中国'!E28="", "", '1) 日本 - 中国'!E28)</f>
        <v/>
      </c>
      <c r="F28" s="177" t="s">
        <v>86</v>
      </c>
      <c r="G28" s="173"/>
      <c r="H28" s="173" t="str">
        <f>IF('1) 日本 - 中国'!H28="", "", '1) 日本 - 中国'!H28)</f>
        <v>SKIP</v>
      </c>
      <c r="I28" s="202"/>
      <c r="J28" s="173"/>
      <c r="K28" s="173"/>
      <c r="L28" s="173" t="str">
        <f>IF('1) 日本 - 中国'!L28="", "", '1) 日本 - 中国'!L28)</f>
        <v>SKIP</v>
      </c>
      <c r="M28" s="7" t="str">
        <f>IF('1) 日本 - 中国'!M28="", "", '1) 日本 - 中国'!M28)</f>
        <v>SKIP</v>
      </c>
      <c r="N28" s="173" t="str">
        <f>IF('1) 日本 - 中国'!N28="", "", '1) 日本 - 中国'!N28)</f>
        <v>SKIP</v>
      </c>
      <c r="O28" s="203" t="str">
        <f>IF('1) 日本 - 中国'!O28="", "", '1) 日本 - 中国'!O28)</f>
        <v>SKIP</v>
      </c>
      <c r="P28" s="173" t="str">
        <f>IF('1) 日本 - 中国'!P28="", "", '1) 日本 - 中国'!P28)</f>
        <v>SKIP</v>
      </c>
      <c r="Q28" s="173"/>
      <c r="R28" s="173"/>
      <c r="S28" s="203"/>
      <c r="T28" s="203"/>
      <c r="U28" s="173" t="str">
        <f>IF('1) 日本 - 中国'!U28="", "", '1) 日本 - 中国'!U28)</f>
        <v>SKIP</v>
      </c>
      <c r="V28" s="173"/>
      <c r="W28" s="173" t="e">
        <f t="shared" ref="W28" si="13">IF(U28="","",U28+5)</f>
        <v>#VALUE!</v>
      </c>
      <c r="X28" s="173"/>
      <c r="Y28" s="173" t="e">
        <f t="shared" ref="Y28" si="14">IF(W28="","",W28+2)</f>
        <v>#VALUE!</v>
      </c>
      <c r="Z28" s="173" t="e">
        <f t="shared" ref="Z28:AA28" si="15">IF(Y28="","",Y28+1)</f>
        <v>#VALUE!</v>
      </c>
      <c r="AA28" s="173" t="e">
        <f t="shared" si="15"/>
        <v>#VALUE!</v>
      </c>
    </row>
    <row r="29" spans="1:27" s="31" customFormat="1" ht="15" customHeight="1">
      <c r="A29" s="174">
        <f>IF('1) 日本 - 中国'!A29="", "", '1) 日本 - 中国'!A29)</f>
        <v>37</v>
      </c>
      <c r="B29" s="175" t="str">
        <f>IF('1) 日本 - 中国'!B29="", "", '1) 日本 - 中国'!B29)</f>
        <v>JI HANG</v>
      </c>
      <c r="C29" s="167">
        <f>IF('1) 日本 - 中国'!C29="", "", '1) 日本 - 中国'!C29)</f>
        <v>575</v>
      </c>
      <c r="D29" s="195" t="s">
        <v>77</v>
      </c>
      <c r="E29" s="194">
        <f>IF('1) 日本 - 中国'!E29="", "", '1) 日本 - 中国'!E29)</f>
        <v>575</v>
      </c>
      <c r="F29" s="177" t="s">
        <v>86</v>
      </c>
      <c r="G29" s="202"/>
      <c r="H29" s="173">
        <f>IF('1) 日本 - 中国'!H29="", "", '1) 日本 - 中国'!H29)</f>
        <v>45907</v>
      </c>
      <c r="I29" s="7"/>
      <c r="J29" s="173"/>
      <c r="K29" s="173"/>
      <c r="L29" s="173" t="str">
        <f>IF('1) 日本 - 中国'!L29="", "", '1) 日本 - 中国'!L29)</f>
        <v>SKIP</v>
      </c>
      <c r="M29" s="7" t="str">
        <f>IF('1) 日本 - 中国'!M29="", "", '1) 日本 - 中国'!M29)</f>
        <v>SKIP</v>
      </c>
      <c r="N29" s="173" t="str">
        <f>IF('1) 日本 - 中国'!N29="", "", '1) 日本 - 中国'!N29)</f>
        <v>SKIP</v>
      </c>
      <c r="O29" s="7">
        <f>IF('1) 日本 - 中国'!O29="", "", '1) 日本 - 中国'!O29)</f>
        <v>45910</v>
      </c>
      <c r="P29" s="173">
        <f>IF('1) 日本 - 中国'!P29="", "", '1) 日本 - 中国'!P29)</f>
        <v>45910</v>
      </c>
      <c r="Q29" s="173"/>
      <c r="R29" s="173"/>
      <c r="S29" s="173"/>
      <c r="T29" s="173"/>
      <c r="U29" s="173">
        <f>IF('1) 日本 - 中国'!U29="", "", '1) 日本 - 中国'!U29)</f>
        <v>45913</v>
      </c>
      <c r="V29" s="173"/>
      <c r="W29" s="173">
        <f>IF(U29="","",U29+5)</f>
        <v>45918</v>
      </c>
      <c r="X29" s="173"/>
      <c r="Y29" s="173">
        <f>IF(W29="","",W29+2)</f>
        <v>45920</v>
      </c>
      <c r="Z29" s="173">
        <f>IF(Y29="","",Y29+1)</f>
        <v>45921</v>
      </c>
      <c r="AA29" s="173">
        <f>IF(Z29="","",Z29+1)</f>
        <v>45922</v>
      </c>
    </row>
    <row r="30" spans="1:27" s="31" customFormat="1" ht="15" customHeight="1">
      <c r="A30" s="174">
        <f>IF('1) 日本 - 中国'!A30="", "", '1) 日本 - 中国'!A30)</f>
        <v>38</v>
      </c>
      <c r="B30" s="175" t="str">
        <f>IF('1) 日本 - 中国'!B30="", "", '1) 日本 - 中国'!B30)</f>
        <v>JI HANG</v>
      </c>
      <c r="C30" s="167">
        <f>IF('1) 日本 - 中国'!C30="", "", '1) 日本 - 中国'!C30)</f>
        <v>576</v>
      </c>
      <c r="D30" s="195" t="s">
        <v>77</v>
      </c>
      <c r="E30" s="194">
        <f>IF('1) 日本 - 中国'!E30="", "", '1) 日本 - 中国'!E30)</f>
        <v>576</v>
      </c>
      <c r="F30" s="177" t="s">
        <v>86</v>
      </c>
      <c r="G30" s="173"/>
      <c r="H30" s="173">
        <f>IF('1) 日本 - 中国'!H30="", "", '1) 日本 - 中国'!H30)</f>
        <v>45913</v>
      </c>
      <c r="I30" s="202"/>
      <c r="J30" s="173"/>
      <c r="K30" s="173"/>
      <c r="L30" s="173">
        <f>IF('1) 日本 - 中国'!L30="", "", '1) 日本 - 中国'!L30)</f>
        <v>45916</v>
      </c>
      <c r="M30" s="7">
        <f>IF('1) 日本 - 中国'!M30="", "", '1) 日本 - 中国'!M30)</f>
        <v>45916</v>
      </c>
      <c r="N30" s="173">
        <f>IF('1) 日本 - 中国'!N30="", "", '1) 日本 - 中国'!N30)</f>
        <v>45916</v>
      </c>
      <c r="O30" s="7">
        <f>IF('1) 日本 - 中国'!O30="", "", '1) 日本 - 中国'!O30)</f>
        <v>45917</v>
      </c>
      <c r="P30" s="173">
        <f>IF('1) 日本 - 中国'!P30="", "", '1) 日本 - 中国'!P30)</f>
        <v>45917</v>
      </c>
      <c r="Q30" s="173"/>
      <c r="R30" s="173"/>
      <c r="S30" s="173"/>
      <c r="T30" s="173"/>
      <c r="U30" s="173">
        <f>IF('1) 日本 - 中国'!U30="", "", '1) 日本 - 中国'!U30)</f>
        <v>45920</v>
      </c>
      <c r="V30" s="173"/>
      <c r="W30" s="173">
        <f t="shared" ref="W30:W33" si="16">IF(U30="","",U30+5)</f>
        <v>45925</v>
      </c>
      <c r="X30" s="173"/>
      <c r="Y30" s="173">
        <f t="shared" ref="Y30:Y33" si="17">IF(W30="","",W30+2)</f>
        <v>45927</v>
      </c>
      <c r="Z30" s="173">
        <f t="shared" ref="Z30:AA30" si="18">IF(Y30="","",Y30+1)</f>
        <v>45928</v>
      </c>
      <c r="AA30" s="173">
        <f t="shared" si="18"/>
        <v>45929</v>
      </c>
    </row>
    <row r="31" spans="1:27" s="31" customFormat="1" ht="15" customHeight="1">
      <c r="A31" s="6">
        <f>IF('1) 日本 - 中国'!A31="", "", '1) 日本 - 中国'!A31)</f>
        <v>39</v>
      </c>
      <c r="B31" s="175" t="str">
        <f>IF('1) 日本 - 中国'!B31="", "", '1) 日本 - 中国'!B31)</f>
        <v>JI HANG</v>
      </c>
      <c r="C31" s="167">
        <f>IF('1) 日本 - 中国'!C31="", "", '1) 日本 - 中国'!C31)</f>
        <v>577</v>
      </c>
      <c r="D31" s="195" t="s">
        <v>77</v>
      </c>
      <c r="E31" s="194">
        <f>IF('1) 日本 - 中国'!E31="", "", '1) 日本 - 中国'!E31)</f>
        <v>577</v>
      </c>
      <c r="F31" s="177" t="s">
        <v>86</v>
      </c>
      <c r="G31" s="202"/>
      <c r="H31" s="173">
        <f>IF('1) 日本 - 中国'!H31="", "", '1) 日本 - 中国'!H31)</f>
        <v>45920</v>
      </c>
      <c r="I31" s="8"/>
      <c r="J31" s="204"/>
      <c r="K31" s="204"/>
      <c r="L31" s="173">
        <f>IF('1) 日本 - 中国'!L31="", "", '1) 日本 - 中国'!L31)</f>
        <v>45923</v>
      </c>
      <c r="M31" s="7">
        <f>IF('1) 日本 - 中国'!M31="", "", '1) 日本 - 中国'!M31)</f>
        <v>45923</v>
      </c>
      <c r="N31" s="173">
        <f>IF('1) 日本 - 中国'!N31="", "", '1) 日本 - 中国'!N31)</f>
        <v>45923</v>
      </c>
      <c r="O31" s="7">
        <f>IF('1) 日本 - 中国'!O31="", "", '1) 日本 - 中国'!O31)</f>
        <v>45924</v>
      </c>
      <c r="P31" s="173">
        <f>IF('1) 日本 - 中国'!P31="", "", '1) 日本 - 中国'!P31)</f>
        <v>45924</v>
      </c>
      <c r="Q31" s="173"/>
      <c r="R31" s="173"/>
      <c r="S31" s="203"/>
      <c r="T31" s="203"/>
      <c r="U31" s="203">
        <f>IF('1) 日本 - 中国'!U31="", "", '1) 日本 - 中国'!U31)</f>
        <v>45927</v>
      </c>
      <c r="V31" s="203"/>
      <c r="W31" s="203">
        <f t="shared" si="16"/>
        <v>45932</v>
      </c>
      <c r="X31" s="203"/>
      <c r="Y31" s="202">
        <f t="shared" si="17"/>
        <v>45934</v>
      </c>
      <c r="Z31" s="202">
        <f t="shared" ref="Z31:AA31" si="19">IF(Y31="","",Y31+1)</f>
        <v>45935</v>
      </c>
      <c r="AA31" s="173">
        <f t="shared" si="19"/>
        <v>45936</v>
      </c>
    </row>
    <row r="32" spans="1:27" s="31" customFormat="1" ht="15" customHeight="1">
      <c r="A32" s="6">
        <f>IF('1) 日本 - 中国'!A32="", "", '1) 日本 - 中国'!A32)</f>
        <v>40</v>
      </c>
      <c r="B32" s="175" t="str">
        <f>IF('1) 日本 - 中国'!B32="", "", '1) 日本 - 中国'!B32)</f>
        <v>JI HANG</v>
      </c>
      <c r="C32" s="167">
        <f>IF('1) 日本 - 中国'!C32="", "", '1) 日本 - 中国'!C32)</f>
        <v>578</v>
      </c>
      <c r="D32" s="195" t="s">
        <v>77</v>
      </c>
      <c r="E32" s="194">
        <f>IF('1) 日本 - 中国'!E32="", "", '1) 日本 - 中国'!E32)</f>
        <v>578</v>
      </c>
      <c r="F32" s="177" t="s">
        <v>86</v>
      </c>
      <c r="G32" s="202"/>
      <c r="H32" s="173">
        <f>IF('1) 日本 - 中国'!H32="", "", '1) 日本 - 中国'!H32)</f>
        <v>45927</v>
      </c>
      <c r="I32" s="8"/>
      <c r="J32" s="204"/>
      <c r="K32" s="204"/>
      <c r="L32" s="173">
        <f>IF('1) 日本 - 中国'!L32="", "", '1) 日本 - 中国'!L32)</f>
        <v>45930</v>
      </c>
      <c r="M32" s="7">
        <f>IF('1) 日本 - 中国'!M32="", "", '1) 日本 - 中国'!M32)</f>
        <v>45930</v>
      </c>
      <c r="N32" s="173">
        <f>IF('1) 日本 - 中国'!N32="", "", '1) 日本 - 中国'!N32)</f>
        <v>45930</v>
      </c>
      <c r="O32" s="7">
        <f>IF('1) 日本 - 中国'!O32="", "", '1) 日本 - 中国'!O32)</f>
        <v>45931</v>
      </c>
      <c r="P32" s="173">
        <f>IF('1) 日本 - 中国'!P32="", "", '1) 日本 - 中国'!P32)</f>
        <v>45931</v>
      </c>
      <c r="Q32" s="173"/>
      <c r="R32" s="173"/>
      <c r="S32" s="203"/>
      <c r="T32" s="203"/>
      <c r="U32" s="203">
        <f>IF('1) 日本 - 中国'!U32="", "", '1) 日本 - 中国'!U32)</f>
        <v>45934</v>
      </c>
      <c r="V32" s="203"/>
      <c r="W32" s="203">
        <f t="shared" si="16"/>
        <v>45939</v>
      </c>
      <c r="X32" s="203"/>
      <c r="Y32" s="202">
        <f t="shared" si="17"/>
        <v>45941</v>
      </c>
      <c r="Z32" s="202">
        <f t="shared" ref="Z32:AA35" si="20">IF(Y32="","",Y32+1)</f>
        <v>45942</v>
      </c>
      <c r="AA32" s="173">
        <f t="shared" si="20"/>
        <v>45943</v>
      </c>
    </row>
    <row r="33" spans="1:27" s="97" customFormat="1" ht="15" customHeight="1">
      <c r="A33" s="174">
        <f>IF('1) 日本 - 中国'!A33="", "", '1) 日本 - 中国'!A33)</f>
        <v>41</v>
      </c>
      <c r="B33" s="175" t="str">
        <f>IF('1) 日本 - 中国'!B33="", "", '1) 日本 - 中国'!B33)</f>
        <v>JI HANG</v>
      </c>
      <c r="C33" s="167">
        <f>IF('1) 日本 - 中国'!C33="", "", '1) 日本 - 中国'!C33)</f>
        <v>579</v>
      </c>
      <c r="D33" s="195" t="s">
        <v>77</v>
      </c>
      <c r="E33" s="194">
        <f>IF('1) 日本 - 中国'!E33="", "", '1) 日本 - 中国'!E33)</f>
        <v>579</v>
      </c>
      <c r="F33" s="177" t="s">
        <v>86</v>
      </c>
      <c r="G33" s="202"/>
      <c r="H33" s="173">
        <f>IF('1) 日本 - 中国'!H33="", "", '1) 日本 - 中国'!H33)</f>
        <v>45934</v>
      </c>
      <c r="I33" s="8"/>
      <c r="J33" s="204"/>
      <c r="K33" s="204"/>
      <c r="L33" s="173">
        <f>IF('1) 日本 - 中国'!L33="", "", '1) 日本 - 中国'!L33)</f>
        <v>45937</v>
      </c>
      <c r="M33" s="7">
        <f>IF('1) 日本 - 中国'!M33="", "", '1) 日本 - 中国'!M33)</f>
        <v>45937</v>
      </c>
      <c r="N33" s="173">
        <f>IF('1) 日本 - 中国'!N33="", "", '1) 日本 - 中国'!N33)</f>
        <v>45937</v>
      </c>
      <c r="O33" s="7">
        <f>IF('1) 日本 - 中国'!O33="", "", '1) 日本 - 中国'!O33)</f>
        <v>45938</v>
      </c>
      <c r="P33" s="173">
        <f>IF('1) 日本 - 中国'!P33="", "", '1) 日本 - 中国'!P33)</f>
        <v>45938</v>
      </c>
      <c r="Q33" s="173"/>
      <c r="R33" s="173"/>
      <c r="S33" s="203"/>
      <c r="T33" s="203"/>
      <c r="U33" s="203">
        <f>IF('1) 日本 - 中国'!U33="", "", '1) 日本 - 中国'!U33)</f>
        <v>45941</v>
      </c>
      <c r="V33" s="203"/>
      <c r="W33" s="203">
        <f t="shared" si="16"/>
        <v>45946</v>
      </c>
      <c r="X33" s="203"/>
      <c r="Y33" s="202">
        <f t="shared" si="17"/>
        <v>45948</v>
      </c>
      <c r="Z33" s="202">
        <f t="shared" si="20"/>
        <v>45949</v>
      </c>
      <c r="AA33" s="173">
        <f t="shared" si="20"/>
        <v>45950</v>
      </c>
    </row>
    <row r="34" spans="1:27" s="97" customFormat="1" ht="15" customHeight="1">
      <c r="A34" s="174">
        <f>IF('1) 日本 - 中国'!A34="", "", '1) 日本 - 中国'!A34)</f>
        <v>42</v>
      </c>
      <c r="B34" s="175" t="str">
        <f>IF('1) 日本 - 中国'!B34="", "", '1) 日本 - 中国'!B34)</f>
        <v/>
      </c>
      <c r="C34" s="167" t="str">
        <f>IF('1) 日本 - 中国'!C34="", "", '1) 日本 - 中国'!C34)</f>
        <v/>
      </c>
      <c r="D34" s="195" t="s">
        <v>77</v>
      </c>
      <c r="E34" s="194" t="str">
        <f>IF('1) 日本 - 中国'!E34="", "", '1) 日本 - 中国'!E34)</f>
        <v/>
      </c>
      <c r="F34" s="177" t="s">
        <v>86</v>
      </c>
      <c r="G34" s="202"/>
      <c r="H34" s="173" t="str">
        <f>IF('1) 日本 - 中国'!H34="", "", '1) 日本 - 中国'!H34)</f>
        <v/>
      </c>
      <c r="I34" s="8"/>
      <c r="J34" s="204"/>
      <c r="K34" s="173"/>
      <c r="L34" s="173" t="str">
        <f>IF('1) 日本 - 中国'!L34="", "", '1) 日本 - 中国'!L34)</f>
        <v/>
      </c>
      <c r="M34" s="7" t="str">
        <f>IF('1) 日本 - 中国'!M34="", "", '1) 日本 - 中国'!M34)</f>
        <v/>
      </c>
      <c r="N34" s="173" t="str">
        <f>IF('1) 日本 - 中国'!N34="", "", '1) 日本 - 中国'!N34)</f>
        <v/>
      </c>
      <c r="O34" s="7" t="str">
        <f>IF('1) 日本 - 中国'!O34="", "", '1) 日本 - 中国'!O34)</f>
        <v/>
      </c>
      <c r="P34" s="173" t="str">
        <f>IF('1) 日本 - 中国'!P34="", "", '1) 日本 - 中国'!P34)</f>
        <v/>
      </c>
      <c r="Q34" s="173"/>
      <c r="R34" s="173"/>
      <c r="S34" s="173"/>
      <c r="T34" s="173"/>
      <c r="U34" s="173" t="str">
        <f>IF('1) 日本 - 中国'!U34="", "", '1) 日本 - 中国'!U34)</f>
        <v/>
      </c>
      <c r="V34" s="173"/>
      <c r="W34" s="173" t="str">
        <f t="shared" ref="W34:W37" si="21">IF(U34="","",U34+5)</f>
        <v/>
      </c>
      <c r="X34" s="173"/>
      <c r="Y34" s="202" t="str">
        <f>IF(W34="","",W34+2)</f>
        <v/>
      </c>
      <c r="Z34" s="202" t="str">
        <f t="shared" si="20"/>
        <v/>
      </c>
      <c r="AA34" s="173" t="str">
        <f t="shared" si="20"/>
        <v/>
      </c>
    </row>
    <row r="35" spans="1:27" s="97" customFormat="1" ht="15" customHeight="1">
      <c r="A35" s="6">
        <f>IF('1) 日本 - 中国'!A35="", "", '1) 日本 - 中国'!A35)</f>
        <v>43</v>
      </c>
      <c r="B35" s="175" t="str">
        <f>IF('1) 日本 - 中国'!B35="", "", '1) 日本 - 中国'!B35)</f>
        <v/>
      </c>
      <c r="C35" s="167" t="str">
        <f>IF('1) 日本 - 中国'!C35="", "", '1) 日本 - 中国'!C35)</f>
        <v/>
      </c>
      <c r="D35" s="195" t="s">
        <v>77</v>
      </c>
      <c r="E35" s="194" t="str">
        <f>IF('1) 日本 - 中国'!E35="", "", '1) 日本 - 中国'!E35)</f>
        <v/>
      </c>
      <c r="F35" s="177" t="s">
        <v>86</v>
      </c>
      <c r="G35" s="202"/>
      <c r="H35" s="173" t="str">
        <f>IF('1) 日本 - 中国'!H35="", "", '1) 日本 - 中国'!H35)</f>
        <v/>
      </c>
      <c r="I35" s="8"/>
      <c r="J35" s="204"/>
      <c r="K35" s="173"/>
      <c r="L35" s="173" t="str">
        <f>IF('1) 日本 - 中国'!L35="", "", '1) 日本 - 中国'!L35)</f>
        <v/>
      </c>
      <c r="M35" s="7" t="str">
        <f>IF('1) 日本 - 中国'!M35="", "", '1) 日本 - 中国'!M35)</f>
        <v/>
      </c>
      <c r="N35" s="173" t="str">
        <f>IF('1) 日本 - 中国'!N35="", "", '1) 日本 - 中国'!N35)</f>
        <v/>
      </c>
      <c r="O35" s="7" t="str">
        <f>IF('1) 日本 - 中国'!O35="", "", '1) 日本 - 中国'!O35)</f>
        <v/>
      </c>
      <c r="P35" s="173" t="str">
        <f>IF('1) 日本 - 中国'!P35="", "", '1) 日本 - 中国'!P35)</f>
        <v/>
      </c>
      <c r="Q35" s="173"/>
      <c r="R35" s="173"/>
      <c r="S35" s="203"/>
      <c r="T35" s="203"/>
      <c r="U35" s="203" t="str">
        <f>IF('1) 日本 - 中国'!U35="", "", '1) 日本 - 中国'!U35)</f>
        <v/>
      </c>
      <c r="V35" s="203"/>
      <c r="W35" s="203" t="str">
        <f t="shared" si="21"/>
        <v/>
      </c>
      <c r="X35" s="203"/>
      <c r="Y35" s="202" t="str">
        <f>IF(W35="","",W35+2)</f>
        <v/>
      </c>
      <c r="Z35" s="202" t="str">
        <f t="shared" si="20"/>
        <v/>
      </c>
      <c r="AA35" s="202" t="str">
        <f t="shared" si="20"/>
        <v/>
      </c>
    </row>
    <row r="36" spans="1:27" s="97" customFormat="1" ht="15" customHeight="1">
      <c r="A36" s="174">
        <f>IF('1) 日本 - 中国'!A36="", "", '1) 日本 - 中国'!A36)</f>
        <v>44</v>
      </c>
      <c r="B36" s="175" t="str">
        <f>IF('1) 日本 - 中国'!B36="", "", '1) 日本 - 中国'!B36)</f>
        <v/>
      </c>
      <c r="C36" s="167" t="str">
        <f>IF('1) 日本 - 中国'!C36="", "", '1) 日本 - 中国'!C36)</f>
        <v/>
      </c>
      <c r="D36" s="195" t="s">
        <v>77</v>
      </c>
      <c r="E36" s="194" t="str">
        <f>IF('1) 日本 - 中国'!E36="", "", '1) 日本 - 中国'!E36)</f>
        <v/>
      </c>
      <c r="F36" s="177" t="s">
        <v>86</v>
      </c>
      <c r="G36" s="202"/>
      <c r="H36" s="173" t="str">
        <f>IF('1) 日本 - 中国'!H36="", "", '1) 日本 - 中国'!H36)</f>
        <v/>
      </c>
      <c r="I36" s="8"/>
      <c r="J36" s="204"/>
      <c r="K36" s="173"/>
      <c r="L36" s="173" t="str">
        <f>IF('1) 日本 - 中国'!L36="", "", '1) 日本 - 中国'!L36)</f>
        <v/>
      </c>
      <c r="M36" s="7" t="str">
        <f>IF('1) 日本 - 中国'!M36="", "", '1) 日本 - 中国'!M36)</f>
        <v/>
      </c>
      <c r="N36" s="173" t="str">
        <f>IF('1) 日本 - 中国'!N36="", "", '1) 日本 - 中国'!N36)</f>
        <v/>
      </c>
      <c r="O36" s="7" t="str">
        <f>IF('1) 日本 - 中国'!O36="", "", '1) 日本 - 中国'!O36)</f>
        <v/>
      </c>
      <c r="P36" s="173" t="str">
        <f>IF('1) 日本 - 中国'!P36="", "", '1) 日本 - 中国'!P36)</f>
        <v/>
      </c>
      <c r="Q36" s="173"/>
      <c r="R36" s="173"/>
      <c r="S36" s="173"/>
      <c r="T36" s="173"/>
      <c r="U36" s="173" t="str">
        <f>IF('1) 日本 - 中国'!U36="", "", '1) 日本 - 中国'!U36)</f>
        <v/>
      </c>
      <c r="V36" s="173"/>
      <c r="W36" s="173" t="str">
        <f t="shared" si="21"/>
        <v/>
      </c>
      <c r="X36" s="173"/>
      <c r="Y36" s="173" t="str">
        <f t="shared" ref="Y36" si="22">IF(W36="","",W36+2)</f>
        <v/>
      </c>
      <c r="Z36" s="173" t="str">
        <f>IF(Y36="","",Y36+1)</f>
        <v/>
      </c>
      <c r="AA36" s="173" t="str">
        <f t="shared" ref="AA36" si="23">IF(Z36="","",Z36+1)</f>
        <v/>
      </c>
    </row>
    <row r="37" spans="1:27" s="97" customFormat="1" ht="15" customHeight="1">
      <c r="A37" s="174">
        <f>IF('1) 日本 - 中国'!A37="", "", '1) 日本 - 中国'!A37)</f>
        <v>45</v>
      </c>
      <c r="B37" s="175" t="str">
        <f>IF('1) 日本 - 中国'!B37="", "", '1) 日本 - 中国'!B37)</f>
        <v/>
      </c>
      <c r="C37" s="167" t="str">
        <f>IF('1) 日本 - 中国'!C37="", "", '1) 日本 - 中国'!C37)</f>
        <v/>
      </c>
      <c r="D37" s="195" t="s">
        <v>77</v>
      </c>
      <c r="E37" s="194" t="str">
        <f>IF('1) 日本 - 中国'!E37="", "", '1) 日本 - 中国'!E37)</f>
        <v/>
      </c>
      <c r="F37" s="177" t="s">
        <v>86</v>
      </c>
      <c r="G37" s="202"/>
      <c r="H37" s="173" t="str">
        <f>IF('1) 日本 - 中国'!H37="", "", '1) 日本 - 中国'!H37)</f>
        <v/>
      </c>
      <c r="I37" s="8"/>
      <c r="J37" s="204"/>
      <c r="K37" s="173"/>
      <c r="L37" s="173" t="str">
        <f>IF('1) 日本 - 中国'!L37="", "", '1) 日本 - 中国'!L37)</f>
        <v/>
      </c>
      <c r="M37" s="7" t="str">
        <f>IF('1) 日本 - 中国'!M37="", "", '1) 日本 - 中国'!M37)</f>
        <v/>
      </c>
      <c r="N37" s="173" t="str">
        <f>IF('1) 日本 - 中国'!N37="", "", '1) 日本 - 中国'!N37)</f>
        <v/>
      </c>
      <c r="O37" s="7" t="str">
        <f>IF('1) 日本 - 中国'!O37="", "", '1) 日本 - 中国'!O37)</f>
        <v/>
      </c>
      <c r="P37" s="173" t="str">
        <f>IF('1) 日本 - 中国'!P37="", "", '1) 日本 - 中国'!P37)</f>
        <v/>
      </c>
      <c r="Q37" s="173"/>
      <c r="R37" s="173"/>
      <c r="S37" s="173"/>
      <c r="T37" s="173"/>
      <c r="U37" s="173" t="str">
        <f>IF('1) 日本 - 中国'!U37="", "", '1) 日本 - 中国'!U37)</f>
        <v/>
      </c>
      <c r="V37" s="173"/>
      <c r="W37" s="173" t="str">
        <f t="shared" si="21"/>
        <v/>
      </c>
      <c r="X37" s="173"/>
      <c r="Y37" s="202" t="str">
        <f>IF(W37="","",W37+2)</f>
        <v/>
      </c>
      <c r="Z37" s="202" t="str">
        <f>IF(Y37="","",Y37+1)</f>
        <v/>
      </c>
      <c r="AA37" s="202" t="str">
        <f>IF(Z37="","",Z37+1)</f>
        <v/>
      </c>
    </row>
    <row r="38" spans="1:27" s="97" customFormat="1" ht="15" customHeight="1">
      <c r="A38" s="205">
        <f>IF('1) 日本 - 中国'!A38="", "", '1) 日本 - 中国'!A38)</f>
        <v>46</v>
      </c>
      <c r="B38" s="180" t="str">
        <f>IF('1) 日本 - 中国'!B38="", "", '1) 日本 - 中国'!B38)</f>
        <v/>
      </c>
      <c r="C38" s="181" t="str">
        <f>IF('1) 日本 - 中国'!C38="", "", '1) 日本 - 中国'!C38)</f>
        <v/>
      </c>
      <c r="D38" s="206" t="s">
        <v>77</v>
      </c>
      <c r="E38" s="207" t="str">
        <f>IF('1) 日本 - 中国'!E38="", "", '1) 日本 - 中国'!E38)</f>
        <v/>
      </c>
      <c r="F38" s="184" t="s">
        <v>86</v>
      </c>
      <c r="G38" s="208"/>
      <c r="H38" s="185" t="str">
        <f>IF('1) 日本 - 中国'!H38="", "", '1) 日本 - 中国'!H38)</f>
        <v/>
      </c>
      <c r="I38" s="209"/>
      <c r="J38" s="210"/>
      <c r="K38" s="185"/>
      <c r="L38" s="185" t="str">
        <f>IF('1) 日本 - 中国'!L38="", "", '1) 日本 - 中国'!L38)</f>
        <v/>
      </c>
      <c r="M38" s="211" t="str">
        <f>IF('1) 日本 - 中国'!M38="", "", '1) 日本 - 中国'!M38)</f>
        <v/>
      </c>
      <c r="N38" s="185" t="str">
        <f>IF('1) 日本 - 中国'!N38="", "", '1) 日本 - 中国'!N38)</f>
        <v/>
      </c>
      <c r="O38" s="211" t="str">
        <f>IF('1) 日本 - 中国'!O38="", "", '1) 日本 - 中国'!O38)</f>
        <v/>
      </c>
      <c r="P38" s="185" t="str">
        <f>IF('1) 日本 - 中国'!P38="", "", '1) 日本 - 中国'!P38)</f>
        <v/>
      </c>
      <c r="Q38" s="185"/>
      <c r="R38" s="185"/>
      <c r="S38" s="185"/>
      <c r="T38" s="185"/>
      <c r="U38" s="185" t="str">
        <f>IF('1) 日本 - 中国'!U38="", "", '1) 日本 - 中国'!U38)</f>
        <v/>
      </c>
      <c r="V38" s="185"/>
      <c r="W38" s="185" t="str">
        <f>IF(U38="","",U38+5)</f>
        <v/>
      </c>
      <c r="X38" s="185"/>
      <c r="Y38" s="208" t="str">
        <f>IF(W38="","",W38+2)</f>
        <v/>
      </c>
      <c r="Z38" s="208" t="str">
        <f>IF(Y38="","",Y38+1)</f>
        <v/>
      </c>
      <c r="AA38" s="208" t="str">
        <f>IF(Z38="","",Z38+1)</f>
        <v/>
      </c>
    </row>
    <row r="39" spans="1:27" ht="15" customHeight="1">
      <c r="A39" s="31" t="s">
        <v>67</v>
      </c>
      <c r="B39" s="113"/>
      <c r="C39" s="114"/>
      <c r="D39" s="114"/>
      <c r="E39" s="114"/>
      <c r="F39" s="114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7"/>
      <c r="B40" s="97"/>
      <c r="C40" s="97"/>
      <c r="D40" s="97"/>
      <c r="E40" s="97"/>
      <c r="F40" s="97"/>
      <c r="G40" s="107"/>
      <c r="H40" s="97"/>
      <c r="I40" s="97"/>
      <c r="J40" s="97"/>
      <c r="K40" s="97"/>
      <c r="L40" s="107"/>
      <c r="M40" s="107"/>
      <c r="N40" s="107"/>
      <c r="O40" s="107"/>
      <c r="P40" s="97"/>
      <c r="Q40" s="97"/>
      <c r="R40" s="97"/>
      <c r="S40" s="97"/>
      <c r="T40" s="107"/>
      <c r="U40" s="107"/>
      <c r="V40" s="97"/>
      <c r="W40" s="107"/>
      <c r="X40" s="97"/>
    </row>
    <row r="41" spans="1:27" s="31" customFormat="1" ht="15" customHeight="1">
      <c r="A41" s="97"/>
      <c r="B41" s="97"/>
      <c r="C41" s="97"/>
      <c r="D41" s="97"/>
      <c r="E41" s="97"/>
      <c r="F41" s="97"/>
      <c r="G41" s="107"/>
      <c r="H41" s="97"/>
      <c r="I41" s="97"/>
      <c r="J41" s="97"/>
      <c r="K41" s="97"/>
      <c r="L41" s="107"/>
      <c r="M41" s="107"/>
      <c r="N41" s="107"/>
      <c r="O41" s="107"/>
      <c r="P41" s="97"/>
      <c r="Q41" s="97"/>
      <c r="R41" s="97"/>
      <c r="S41" s="97"/>
      <c r="T41" s="107"/>
      <c r="U41" s="107"/>
      <c r="V41" s="97"/>
      <c r="W41" s="107"/>
      <c r="X41" s="97"/>
    </row>
    <row r="42" spans="1:27" s="31" customFormat="1" ht="15" customHeight="1">
      <c r="G42" s="38"/>
      <c r="H42" s="97"/>
      <c r="I42" s="97"/>
      <c r="J42" s="97"/>
      <c r="K42" s="97"/>
      <c r="L42" s="38"/>
      <c r="M42" s="107"/>
      <c r="N42" s="107"/>
      <c r="O42" s="107"/>
      <c r="P42" s="97"/>
      <c r="Q42" s="97"/>
      <c r="R42" s="97"/>
      <c r="S42" s="97"/>
      <c r="T42" s="107"/>
      <c r="U42" s="107"/>
      <c r="V42" s="97"/>
      <c r="W42" s="107"/>
      <c r="X42" s="97"/>
    </row>
    <row r="43" spans="1:27" s="31" customFormat="1" ht="15" customHeight="1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</row>
    <row r="44" spans="1:27" s="31" customFormat="1" ht="15" customHeight="1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</row>
    <row r="45" spans="1:27" s="97" customFormat="1" ht="15" customHeight="1">
      <c r="A45" s="116"/>
      <c r="B45" s="117"/>
      <c r="C45" s="118"/>
      <c r="D45" s="118"/>
      <c r="E45" s="118"/>
      <c r="F45" s="11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7" customFormat="1" ht="15" customHeight="1">
      <c r="A46" s="116"/>
      <c r="B46" s="117"/>
      <c r="C46" s="118"/>
      <c r="D46" s="118"/>
      <c r="E46" s="118"/>
      <c r="F46" s="11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7" customFormat="1" ht="15" customHeight="1">
      <c r="A47" s="116"/>
      <c r="B47" s="117"/>
      <c r="C47" s="118"/>
      <c r="D47" s="118"/>
      <c r="E47" s="118"/>
      <c r="F47" s="11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6"/>
      <c r="B48" s="117"/>
      <c r="C48" s="118"/>
      <c r="D48" s="118"/>
      <c r="E48" s="118"/>
      <c r="F48" s="11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6"/>
      <c r="B49" s="117"/>
      <c r="C49" s="118"/>
      <c r="D49" s="118"/>
      <c r="E49" s="118"/>
      <c r="F49" s="11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6"/>
      <c r="B50" s="117"/>
      <c r="C50" s="118"/>
      <c r="D50" s="118"/>
      <c r="E50" s="118"/>
      <c r="F50" s="11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7" customFormat="1" ht="15" customHeight="1">
      <c r="A51" s="116"/>
      <c r="B51" s="117"/>
      <c r="C51" s="118"/>
      <c r="D51" s="118"/>
      <c r="E51" s="118"/>
      <c r="F51" s="11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7" customFormat="1" ht="15" customHeight="1">
      <c r="A52" s="116"/>
      <c r="B52" s="117"/>
      <c r="C52" s="118"/>
      <c r="D52" s="118"/>
      <c r="E52" s="118"/>
      <c r="F52" s="11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7" customFormat="1" ht="15" customHeight="1">
      <c r="A53" s="116"/>
      <c r="B53" s="117"/>
      <c r="C53" s="118"/>
      <c r="D53" s="118"/>
      <c r="E53" s="118"/>
      <c r="F53" s="11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7" customFormat="1" ht="15" customHeight="1">
      <c r="A54" s="116"/>
      <c r="B54" s="117"/>
      <c r="C54" s="118"/>
      <c r="D54" s="118"/>
      <c r="E54" s="118"/>
      <c r="F54" s="11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7" customFormat="1" ht="15" customHeight="1">
      <c r="A55" s="116"/>
      <c r="B55" s="117"/>
      <c r="C55" s="118"/>
      <c r="D55" s="118"/>
      <c r="E55" s="118"/>
      <c r="F55" s="11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7" customFormat="1" ht="15" customHeight="1">
      <c r="A56" s="116"/>
      <c r="B56" s="117"/>
      <c r="C56" s="118"/>
      <c r="D56" s="118"/>
      <c r="E56" s="118"/>
      <c r="F56" s="11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7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7"/>
      <c r="D65" s="97"/>
      <c r="E65" s="97"/>
      <c r="F65" s="97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4"/>
      <c r="B69" s="94"/>
      <c r="C69" s="120"/>
      <c r="D69" s="120"/>
      <c r="E69" s="120"/>
      <c r="F69" s="120"/>
      <c r="G69" s="120"/>
      <c r="H69" s="120"/>
      <c r="I69" s="119"/>
      <c r="J69" s="23"/>
      <c r="K69" s="119"/>
      <c r="L69" s="120"/>
      <c r="M69" s="94"/>
      <c r="N69" s="23"/>
      <c r="O69" s="94"/>
      <c r="P69" s="94"/>
      <c r="Q69" s="23"/>
      <c r="R69" s="23"/>
      <c r="S69" s="23"/>
      <c r="T69" s="23"/>
      <c r="U69" s="23"/>
      <c r="V69" s="23"/>
      <c r="W69" s="23"/>
      <c r="X69" s="23"/>
      <c r="Y69" s="94"/>
      <c r="Z69" s="94"/>
      <c r="AA69" s="94"/>
    </row>
    <row r="70" spans="1:27" ht="15.75" customHeight="1">
      <c r="A70" s="94"/>
      <c r="B70" s="94"/>
      <c r="C70" s="120"/>
      <c r="D70" s="120"/>
      <c r="E70" s="120"/>
      <c r="F70" s="120"/>
      <c r="G70" s="120"/>
      <c r="H70" s="120"/>
      <c r="I70" s="119"/>
      <c r="J70" s="23"/>
      <c r="K70" s="119"/>
      <c r="L70" s="120"/>
      <c r="M70" s="94"/>
      <c r="N70" s="23"/>
      <c r="O70" s="94"/>
      <c r="P70" s="94"/>
      <c r="Q70" s="23"/>
      <c r="R70" s="23"/>
      <c r="S70" s="23"/>
      <c r="T70" s="23"/>
      <c r="U70" s="23"/>
      <c r="V70" s="23"/>
      <c r="W70" s="23"/>
      <c r="X70" s="23"/>
      <c r="Y70" s="94"/>
      <c r="Z70" s="94"/>
      <c r="AA70" s="94"/>
    </row>
    <row r="71" spans="1:27" ht="15.75" customHeight="1">
      <c r="A71" s="121"/>
      <c r="B71" s="121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4"/>
      <c r="B73" s="94"/>
      <c r="C73" s="94"/>
      <c r="D73" s="94"/>
      <c r="E73" s="94"/>
      <c r="F73" s="94"/>
      <c r="G73" s="94"/>
      <c r="H73" s="94"/>
      <c r="I73" s="23"/>
      <c r="J73" s="23"/>
      <c r="K73" s="23"/>
      <c r="L73" s="94"/>
      <c r="M73" s="94"/>
      <c r="N73" s="23"/>
      <c r="O73" s="94"/>
      <c r="P73" s="94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4"/>
      <c r="B74" s="94"/>
      <c r="C74" s="94"/>
      <c r="D74" s="94"/>
      <c r="E74" s="94"/>
      <c r="F74" s="94"/>
      <c r="G74" s="94"/>
      <c r="H74" s="94"/>
      <c r="I74" s="23"/>
      <c r="J74" s="23"/>
      <c r="K74" s="23"/>
      <c r="L74" s="94"/>
      <c r="M74" s="94"/>
      <c r="N74" s="23"/>
      <c r="O74" s="94"/>
      <c r="P74" s="94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zoomScale="70" zoomScaleNormal="70" zoomScaleSheetLayoutView="70" workbookViewId="0">
      <selection activeCell="G18" sqref="G18"/>
    </sheetView>
  </sheetViews>
  <sheetFormatPr defaultColWidth="7.625" defaultRowHeight="15.75" customHeight="1" outlineLevelCol="1"/>
  <cols>
    <col min="1" max="1" width="15.875" style="21" customWidth="1"/>
    <col min="2" max="3" width="15.875" style="21" hidden="1" customWidth="1" outlineLevel="1"/>
    <col min="4" max="4" width="15.875" style="21" customWidth="1" collapsed="1"/>
    <col min="5" max="5" width="2.125" style="21" customWidth="1"/>
    <col min="6" max="6" width="7.875" style="21" customWidth="1"/>
    <col min="7" max="7" width="20.625" style="21" customWidth="1"/>
    <col min="8" max="8" width="7" style="21" bestFit="1" customWidth="1"/>
    <col min="9" max="9" width="3.5" style="21" bestFit="1" customWidth="1"/>
    <col min="10" max="10" width="7" style="21" bestFit="1" customWidth="1"/>
    <col min="11" max="11" width="4.375" style="21" bestFit="1" customWidth="1"/>
    <col min="12" max="12" width="15.625" style="21" hidden="1" customWidth="1" outlineLevel="1"/>
    <col min="13" max="13" width="15.625" style="21" customWidth="1" collapsed="1"/>
    <col min="14" max="14" width="15.625" style="21" hidden="1" customWidth="1" outlineLevel="1"/>
    <col min="15" max="15" width="2.125" style="21" customWidth="1" collapsed="1"/>
    <col min="16" max="16" width="15.625" style="21" hidden="1" customWidth="1" outlineLevel="1"/>
    <col min="17" max="17" width="15.625" style="21" customWidth="1" collapsed="1"/>
    <col min="18" max="21" width="15.625" style="21" customWidth="1"/>
    <col min="22" max="23" width="15.875" style="21" hidden="1" customWidth="1" outlineLevel="1"/>
    <col min="24" max="24" width="2.125" style="21" customWidth="1" collapsed="1"/>
    <col min="25" max="25" width="15.625" style="21" hidden="1" customWidth="1" outlineLevel="1"/>
    <col min="26" max="26" width="15.625" style="21" customWidth="1" collapsed="1"/>
    <col min="27" max="27" width="2.125" style="21" customWidth="1"/>
    <col min="28" max="28" width="13.875" style="21" customWidth="1"/>
    <col min="29" max="30" width="13.875" style="21" hidden="1" customWidth="1" outlineLevel="1"/>
    <col min="31" max="31" width="13.875" style="21" customWidth="1" collapsed="1"/>
    <col min="32" max="42" width="13.875" style="21" customWidth="1"/>
    <col min="43" max="16384" width="7.625" style="21"/>
  </cols>
  <sheetData>
    <row r="1" spans="1:31" ht="15.75" customHeight="1">
      <c r="C1" s="81"/>
      <c r="D1" s="81"/>
      <c r="E1" s="81"/>
      <c r="F1" s="348" t="s">
        <v>101</v>
      </c>
      <c r="G1" s="348"/>
      <c r="H1" s="348"/>
      <c r="I1" s="348"/>
      <c r="J1" s="348"/>
      <c r="K1" s="348"/>
      <c r="L1" s="348"/>
      <c r="M1" s="30"/>
      <c r="N1" s="82"/>
      <c r="O1" s="82"/>
      <c r="P1" s="83"/>
      <c r="Q1" s="349" t="str">
        <f>'1) 日本 - 中国'!M2</f>
        <v>2025年9月スケジュール</v>
      </c>
      <c r="R1" s="349"/>
      <c r="S1" s="349"/>
      <c r="T1" s="83"/>
      <c r="U1" s="83"/>
      <c r="V1" s="83"/>
      <c r="W1" s="83"/>
      <c r="X1" s="83"/>
      <c r="Z1" s="85"/>
      <c r="AA1" s="85"/>
      <c r="AB1" s="85"/>
      <c r="AC1" s="85"/>
      <c r="AD1" s="85"/>
      <c r="AE1" s="85"/>
    </row>
    <row r="2" spans="1:31" ht="15.75" customHeight="1">
      <c r="C2" s="81"/>
      <c r="D2" s="81"/>
      <c r="E2" s="81"/>
      <c r="F2" s="348"/>
      <c r="G2" s="348"/>
      <c r="H2" s="348"/>
      <c r="I2" s="348"/>
      <c r="J2" s="348"/>
      <c r="K2" s="348"/>
      <c r="L2" s="348"/>
      <c r="M2" s="28"/>
      <c r="N2" s="82"/>
      <c r="O2" s="82"/>
      <c r="P2" s="83"/>
      <c r="Q2" s="349"/>
      <c r="R2" s="349"/>
      <c r="S2" s="349"/>
      <c r="T2" s="83"/>
      <c r="U2" s="83"/>
      <c r="V2" s="83"/>
      <c r="W2" s="83"/>
      <c r="X2" s="83"/>
      <c r="Z2" s="85"/>
      <c r="AA2" s="85"/>
      <c r="AB2" s="85"/>
      <c r="AC2" s="85"/>
      <c r="AD2" s="85"/>
      <c r="AE2" s="85"/>
    </row>
    <row r="3" spans="1:31" ht="15.75" customHeight="1">
      <c r="C3" s="81"/>
      <c r="D3" s="81"/>
      <c r="E3" s="81"/>
      <c r="F3" s="348"/>
      <c r="G3" s="348"/>
      <c r="H3" s="348"/>
      <c r="I3" s="348"/>
      <c r="J3" s="348"/>
      <c r="K3" s="348"/>
      <c r="L3" s="348"/>
      <c r="M3" s="28"/>
      <c r="N3" s="82"/>
      <c r="O3" s="82"/>
      <c r="P3" s="82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54">
        <f>'1) 日本 - 中国'!U3</f>
        <v>45902</v>
      </c>
      <c r="AB3" s="354"/>
    </row>
    <row r="4" spans="1:31" ht="15.75" customHeight="1">
      <c r="C4" s="86"/>
      <c r="D4" s="86"/>
      <c r="E4" s="86"/>
      <c r="F4" s="350" t="s">
        <v>102</v>
      </c>
      <c r="G4" s="350"/>
      <c r="H4" s="350"/>
      <c r="I4" s="350"/>
      <c r="J4" s="350"/>
      <c r="K4" s="350"/>
      <c r="L4" s="350"/>
      <c r="M4" s="350"/>
      <c r="N4" s="75"/>
      <c r="O4" s="75"/>
      <c r="P4" s="75"/>
      <c r="Q4" s="75"/>
      <c r="R4" s="75"/>
      <c r="S4" s="74" t="s">
        <v>4</v>
      </c>
      <c r="T4" s="74"/>
      <c r="U4" s="74"/>
      <c r="Y4" s="87"/>
      <c r="Z4" s="87" t="s">
        <v>5</v>
      </c>
      <c r="AA4" s="88" t="str">
        <f>'1) 日本 - 中国'!U4</f>
        <v>No.573 (R-4)</v>
      </c>
      <c r="AD4" s="25"/>
    </row>
    <row r="5" spans="1:31" ht="15.75" customHeight="1" thickBot="1">
      <c r="A5" s="89"/>
      <c r="B5" s="89"/>
      <c r="C5" s="89"/>
      <c r="D5" s="89"/>
      <c r="E5" s="89"/>
      <c r="F5" s="89"/>
      <c r="G5" s="89"/>
      <c r="H5" s="90"/>
      <c r="I5" s="90"/>
      <c r="J5" s="90"/>
      <c r="K5" s="90"/>
      <c r="L5" s="89"/>
      <c r="M5" s="90"/>
      <c r="N5" s="90"/>
      <c r="O5" s="90"/>
      <c r="P5" s="90"/>
      <c r="Q5" s="90"/>
      <c r="R5" s="90"/>
      <c r="S5" s="90"/>
      <c r="T5" s="91"/>
      <c r="U5" s="91"/>
      <c r="V5" s="89"/>
      <c r="W5" s="89"/>
      <c r="X5" s="89"/>
      <c r="Y5" s="89"/>
      <c r="Z5" s="89"/>
      <c r="AA5" s="89"/>
      <c r="AB5" s="89"/>
      <c r="AC5" s="89"/>
      <c r="AD5" s="92"/>
      <c r="AE5" s="89"/>
    </row>
    <row r="6" spans="1:31" ht="15" customHeight="1">
      <c r="L6" s="26"/>
      <c r="Q6" s="93"/>
    </row>
    <row r="7" spans="1:31" ht="15" customHeight="1">
      <c r="A7" s="128" t="s">
        <v>117</v>
      </c>
      <c r="F7" s="128" t="s">
        <v>119</v>
      </c>
      <c r="G7" s="94"/>
      <c r="Q7" s="23"/>
      <c r="AB7" s="31"/>
    </row>
    <row r="8" spans="1:31" ht="15" customHeight="1">
      <c r="A8" s="33" t="s">
        <v>114</v>
      </c>
      <c r="B8" s="33"/>
      <c r="C8" s="33"/>
      <c r="D8" s="33" t="s">
        <v>9</v>
      </c>
      <c r="E8" s="33"/>
      <c r="F8" s="328" t="s">
        <v>6</v>
      </c>
      <c r="G8" s="307" t="s">
        <v>7</v>
      </c>
      <c r="H8" s="307" t="s">
        <v>8</v>
      </c>
      <c r="I8" s="313"/>
      <c r="J8" s="313"/>
      <c r="K8" s="31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108</v>
      </c>
      <c r="B9" s="34"/>
      <c r="C9" s="34"/>
      <c r="D9" s="34" t="s">
        <v>115</v>
      </c>
      <c r="E9" s="34"/>
      <c r="F9" s="328"/>
      <c r="G9" s="308"/>
      <c r="H9" s="308" t="s">
        <v>105</v>
      </c>
      <c r="I9" s="351"/>
      <c r="J9" s="315" t="s">
        <v>107</v>
      </c>
      <c r="K9" s="317"/>
      <c r="L9" s="43"/>
      <c r="M9" s="34" t="s">
        <v>137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108</v>
      </c>
      <c r="AC9" s="34"/>
      <c r="AD9" s="34"/>
      <c r="AE9" s="34" t="s">
        <v>116</v>
      </c>
    </row>
    <row r="10" spans="1:31" s="31" customFormat="1" ht="15" customHeight="1">
      <c r="A10" s="131">
        <f t="shared" ref="A10:A19" si="0">IF(D10="","",D10-6)</f>
        <v>45885</v>
      </c>
      <c r="B10" s="131"/>
      <c r="C10" s="131"/>
      <c r="D10" s="131">
        <f t="shared" ref="D10:D21" si="1">IF(M10="","",M10-4)</f>
        <v>45891</v>
      </c>
      <c r="E10" s="131"/>
      <c r="F10" s="6">
        <f>IF('1) 日本 - 中国'!A10="", "", '1) 日本 - 中国'!A10)</f>
        <v>35</v>
      </c>
      <c r="G10" s="166" t="str">
        <f>IF('1) 日本 - 中国'!B10="", "", '1) 日本 - 中国'!B10)</f>
        <v>ATLANTIC BRIDGE</v>
      </c>
      <c r="H10" s="214">
        <f>IF('1) 日本 - 中国'!C10="", "", '1) 日本 - 中国'!C10)</f>
        <v>2534</v>
      </c>
      <c r="I10" s="195" t="s">
        <v>109</v>
      </c>
      <c r="J10" s="215">
        <f>IF('1) 日本 - 中国'!E10="", "", '1) 日本 - 中国'!E10)</f>
        <v>2534</v>
      </c>
      <c r="K10" s="177" t="s">
        <v>86</v>
      </c>
      <c r="L10" s="171"/>
      <c r="M10" s="171">
        <f>IF('1) 日本 - 中国'!H10="", "", '1) 日本 - 中国'!H10)</f>
        <v>45895</v>
      </c>
      <c r="N10" s="171"/>
      <c r="O10" s="171"/>
      <c r="P10" s="171"/>
      <c r="Q10" s="172">
        <f>IF('1) 日本 - 中国'!L10="", "", '1) 日本 - 中国'!L10)</f>
        <v>45897</v>
      </c>
      <c r="R10" s="173">
        <f>IF('1) 日本 - 中国'!M10="", "", '1) 日本 - 中国'!M10)</f>
        <v>45898</v>
      </c>
      <c r="S10" s="173">
        <f>IF('1) 日本 - 中国'!N10="", "", '1) 日本 - 中国'!N10)</f>
        <v>45898</v>
      </c>
      <c r="T10" s="171">
        <f>IF('1) 日本 - 中国'!O10="", "", '1) 日本 - 中国'!O10)</f>
        <v>45899</v>
      </c>
      <c r="U10" s="173">
        <f>IF('1) 日本 - 中国'!P10="", "", '1) 日本 - 中国'!P10)</f>
        <v>45899</v>
      </c>
      <c r="V10" s="171"/>
      <c r="W10" s="171"/>
      <c r="X10" s="171"/>
      <c r="Y10" s="171"/>
      <c r="Z10" s="171">
        <f>IF('1) 日本 - 中国'!U10="", "", '1) 日本 - 中国'!U10)</f>
        <v>45902</v>
      </c>
      <c r="AA10" s="131"/>
      <c r="AB10" s="131">
        <f t="shared" ref="AB10:AB16" si="2">IF(Z10="","",Z10+4)</f>
        <v>45906</v>
      </c>
      <c r="AC10" s="131"/>
      <c r="AD10" s="131"/>
      <c r="AE10" s="131">
        <f t="shared" ref="AE10:AE16" si="3">IF(AB10="","",AB10+6)</f>
        <v>45912</v>
      </c>
    </row>
    <row r="11" spans="1:31" s="31" customFormat="1" ht="15" customHeight="1">
      <c r="A11" s="173">
        <f t="shared" si="0"/>
        <v>45892</v>
      </c>
      <c r="B11" s="173"/>
      <c r="C11" s="173"/>
      <c r="D11" s="173">
        <f t="shared" si="1"/>
        <v>45898</v>
      </c>
      <c r="E11" s="173"/>
      <c r="F11" s="174">
        <f>IF('1) 日本 - 中国'!A11="", "", '1) 日本 - 中国'!A11)</f>
        <v>36</v>
      </c>
      <c r="G11" s="175" t="str">
        <f>IF('1) 日本 - 中国'!B11="", "", '1) 日本 - 中国'!B11)</f>
        <v>ATLANTIC BRIDGE</v>
      </c>
      <c r="H11" s="214">
        <f>IF('1) 日本 - 中国'!C11="", "", '1) 日本 - 中国'!C11)</f>
        <v>2535</v>
      </c>
      <c r="I11" s="95" t="s">
        <v>110</v>
      </c>
      <c r="J11" s="215">
        <f>IF('1) 日本 - 中国'!E11="", "", '1) 日本 - 中国'!E11)</f>
        <v>2535</v>
      </c>
      <c r="K11" s="177" t="s">
        <v>86</v>
      </c>
      <c r="L11" s="173"/>
      <c r="M11" s="173">
        <f>IF('1) 日本 - 中国'!H11="", "", '1) 日本 - 中国'!H11)</f>
        <v>45902</v>
      </c>
      <c r="N11" s="173"/>
      <c r="O11" s="173"/>
      <c r="P11" s="173"/>
      <c r="Q11" s="173">
        <f>IF('1) 日本 - 中国'!L11="", "", '1) 日本 - 中国'!L11)</f>
        <v>45904</v>
      </c>
      <c r="R11" s="173">
        <f>IF('1) 日本 - 中国'!M11="", "", '1) 日本 - 中国'!M11)</f>
        <v>45905</v>
      </c>
      <c r="S11" s="173">
        <f>IF('1) 日本 - 中国'!N11="", "", '1) 日本 - 中国'!N11)</f>
        <v>45905</v>
      </c>
      <c r="T11" s="173">
        <f>IF('1) 日本 - 中国'!O11="", "", '1) 日本 - 中国'!O11)</f>
        <v>45906</v>
      </c>
      <c r="U11" s="173">
        <f>IF('1) 日本 - 中国'!P11="", "", '1) 日本 - 中国'!P11)</f>
        <v>45906</v>
      </c>
      <c r="V11" s="173"/>
      <c r="W11" s="173"/>
      <c r="X11" s="173"/>
      <c r="Y11" s="173"/>
      <c r="Z11" s="173">
        <f>IF('1) 日本 - 中国'!U11="", "", '1) 日本 - 中国'!U11)</f>
        <v>45909</v>
      </c>
      <c r="AA11" s="173"/>
      <c r="AB11" s="173">
        <f t="shared" si="2"/>
        <v>45913</v>
      </c>
      <c r="AC11" s="173"/>
      <c r="AD11" s="173"/>
      <c r="AE11" s="173">
        <f t="shared" si="3"/>
        <v>45919</v>
      </c>
    </row>
    <row r="12" spans="1:31" s="31" customFormat="1" ht="15" customHeight="1">
      <c r="A12" s="173">
        <f t="shared" si="0"/>
        <v>45899</v>
      </c>
      <c r="B12" s="173"/>
      <c r="C12" s="173"/>
      <c r="D12" s="173">
        <f t="shared" si="1"/>
        <v>45905</v>
      </c>
      <c r="E12" s="173"/>
      <c r="F12" s="174">
        <f>IF('1) 日本 - 中国'!A12="", "", '1) 日本 - 中国'!A12)</f>
        <v>37</v>
      </c>
      <c r="G12" s="175" t="str">
        <f>IF('1) 日本 - 中国'!B12="", "", '1) 日本 - 中国'!B12)</f>
        <v>ATLANTIC BRIDGE</v>
      </c>
      <c r="H12" s="214">
        <f>IF('1) 日本 - 中国'!C12="", "", '1) 日本 - 中国'!C12)</f>
        <v>2536</v>
      </c>
      <c r="I12" s="95" t="s">
        <v>109</v>
      </c>
      <c r="J12" s="215">
        <f>IF('1) 日本 - 中国'!E12="", "", '1) 日本 - 中国'!E12)</f>
        <v>2536</v>
      </c>
      <c r="K12" s="177" t="s">
        <v>86</v>
      </c>
      <c r="L12" s="173"/>
      <c r="M12" s="173">
        <f>IF('1) 日本 - 中国'!H12="", "", '1) 日本 - 中国'!H12)</f>
        <v>45909</v>
      </c>
      <c r="N12" s="173"/>
      <c r="O12" s="173"/>
      <c r="P12" s="173"/>
      <c r="Q12" s="173">
        <f>IF('1) 日本 - 中国'!L12="", "", '1) 日本 - 中国'!L12)</f>
        <v>45911</v>
      </c>
      <c r="R12" s="173">
        <f>IF('1) 日本 - 中国'!M12="", "", '1) 日本 - 中国'!M12)</f>
        <v>45912</v>
      </c>
      <c r="S12" s="173">
        <f>IF('1) 日本 - 中国'!N12="", "", '1) 日本 - 中国'!N12)</f>
        <v>45912</v>
      </c>
      <c r="T12" s="173">
        <f>IF('1) 日本 - 中国'!O12="", "", '1) 日本 - 中国'!O12)</f>
        <v>45913</v>
      </c>
      <c r="U12" s="173">
        <f>IF('1) 日本 - 中国'!P12="", "", '1) 日本 - 中国'!P12)</f>
        <v>45913</v>
      </c>
      <c r="V12" s="173"/>
      <c r="W12" s="173"/>
      <c r="X12" s="173"/>
      <c r="Y12" s="173"/>
      <c r="Z12" s="173">
        <f>IF('1) 日本 - 中国'!U12="", "", '1) 日本 - 中国'!U12)</f>
        <v>45916</v>
      </c>
      <c r="AA12" s="173"/>
      <c r="AB12" s="173">
        <f t="shared" si="2"/>
        <v>45920</v>
      </c>
      <c r="AC12" s="173"/>
      <c r="AD12" s="173"/>
      <c r="AE12" s="173">
        <f t="shared" si="3"/>
        <v>45926</v>
      </c>
    </row>
    <row r="13" spans="1:31" s="31" customFormat="1" ht="15" customHeight="1">
      <c r="A13" s="173">
        <f t="shared" si="0"/>
        <v>45906</v>
      </c>
      <c r="B13" s="173"/>
      <c r="C13" s="173"/>
      <c r="D13" s="173">
        <f t="shared" si="1"/>
        <v>45912</v>
      </c>
      <c r="E13" s="173"/>
      <c r="F13" s="6">
        <f>IF('1) 日本 - 中国'!A13="", "", '1) 日本 - 中国'!A13)</f>
        <v>38</v>
      </c>
      <c r="G13" s="175" t="str">
        <f>IF('1) 日本 - 中国'!B13="", "", '1) 日本 - 中国'!B13)</f>
        <v>ATLANTIC BRIDGE</v>
      </c>
      <c r="H13" s="214">
        <f>IF('1) 日本 - 中国'!C13="", "", '1) 日本 - 中国'!C13)</f>
        <v>2537</v>
      </c>
      <c r="I13" s="95" t="s">
        <v>109</v>
      </c>
      <c r="J13" s="215">
        <f>IF('1) 日本 - 中国'!E13="", "", '1) 日本 - 中国'!E13)</f>
        <v>2537</v>
      </c>
      <c r="K13" s="177" t="s">
        <v>86</v>
      </c>
      <c r="L13" s="173"/>
      <c r="M13" s="173">
        <f>IF('1) 日本 - 中国'!H13="", "", '1) 日本 - 中国'!H13)</f>
        <v>45916</v>
      </c>
      <c r="N13" s="173"/>
      <c r="O13" s="173"/>
      <c r="P13" s="173"/>
      <c r="Q13" s="173">
        <f>IF('1) 日本 - 中国'!L13="", "", '1) 日本 - 中国'!L13)</f>
        <v>45918</v>
      </c>
      <c r="R13" s="173">
        <f>IF('1) 日本 - 中国'!M13="", "", '1) 日本 - 中国'!M13)</f>
        <v>45919</v>
      </c>
      <c r="S13" s="173">
        <f>IF('1) 日本 - 中国'!N13="", "", '1) 日本 - 中国'!N13)</f>
        <v>45919</v>
      </c>
      <c r="T13" s="173">
        <f>IF('1) 日本 - 中国'!O13="", "", '1) 日本 - 中国'!O13)</f>
        <v>45920</v>
      </c>
      <c r="U13" s="173">
        <f>IF('1) 日本 - 中国'!P13="", "", '1) 日本 - 中国'!P13)</f>
        <v>45920</v>
      </c>
      <c r="V13" s="173"/>
      <c r="W13" s="173"/>
      <c r="X13" s="173"/>
      <c r="Y13" s="173"/>
      <c r="Z13" s="173">
        <f>IF('1) 日本 - 中国'!U13="", "", '1) 日本 - 中国'!U13)</f>
        <v>45923</v>
      </c>
      <c r="AA13" s="173"/>
      <c r="AB13" s="173">
        <f t="shared" si="2"/>
        <v>45927</v>
      </c>
      <c r="AC13" s="173"/>
      <c r="AD13" s="173"/>
      <c r="AE13" s="173">
        <f t="shared" si="3"/>
        <v>45933</v>
      </c>
    </row>
    <row r="14" spans="1:31" s="97" customFormat="1" ht="15" customHeight="1">
      <c r="A14" s="173">
        <f t="shared" si="0"/>
        <v>45913</v>
      </c>
      <c r="B14" s="173"/>
      <c r="C14" s="173"/>
      <c r="D14" s="173">
        <f t="shared" si="1"/>
        <v>45919</v>
      </c>
      <c r="E14" s="173"/>
      <c r="F14" s="6">
        <f>IF('1) 日本 - 中国'!A14="", "", '1) 日本 - 中国'!A14)</f>
        <v>39</v>
      </c>
      <c r="G14" s="175" t="str">
        <f>IF('1) 日本 - 中国'!B14="", "", '1) 日本 - 中国'!B14)</f>
        <v>ATLANTIC BRIDGE</v>
      </c>
      <c r="H14" s="214">
        <f>IF('1) 日本 - 中国'!C14="", "", '1) 日本 - 中国'!C14)</f>
        <v>2538</v>
      </c>
      <c r="I14" s="95" t="s">
        <v>109</v>
      </c>
      <c r="J14" s="215">
        <f>IF('1) 日本 - 中国'!E14="", "", '1) 日本 - 中国'!E14)</f>
        <v>2538</v>
      </c>
      <c r="K14" s="177" t="s">
        <v>86</v>
      </c>
      <c r="L14" s="173"/>
      <c r="M14" s="173">
        <f>IF('1) 日本 - 中国'!H14="", "", '1) 日本 - 中国'!H14)</f>
        <v>45923</v>
      </c>
      <c r="N14" s="173"/>
      <c r="O14" s="173"/>
      <c r="P14" s="173"/>
      <c r="Q14" s="173">
        <f>IF('1) 日本 - 中国'!L14="", "", '1) 日本 - 中国'!L14)</f>
        <v>45925</v>
      </c>
      <c r="R14" s="173">
        <f>IF('1) 日本 - 中国'!M14="", "", '1) 日本 - 中国'!M14)</f>
        <v>45926</v>
      </c>
      <c r="S14" s="173">
        <f>IF('1) 日本 - 中国'!N14="", "", '1) 日本 - 中国'!N14)</f>
        <v>45926</v>
      </c>
      <c r="T14" s="173">
        <f>IF('1) 日本 - 中国'!O14="", "", '1) 日本 - 中国'!O14)</f>
        <v>45927</v>
      </c>
      <c r="U14" s="173">
        <f>IF('1) 日本 - 中国'!P14="", "", '1) 日本 - 中国'!P14)</f>
        <v>45927</v>
      </c>
      <c r="V14" s="173"/>
      <c r="W14" s="173"/>
      <c r="X14" s="173"/>
      <c r="Y14" s="173"/>
      <c r="Z14" s="173">
        <f>IF('1) 日本 - 中国'!U14="", "", '1) 日本 - 中国'!U14)</f>
        <v>45930</v>
      </c>
      <c r="AA14" s="173"/>
      <c r="AB14" s="173">
        <f t="shared" si="2"/>
        <v>45934</v>
      </c>
      <c r="AC14" s="173"/>
      <c r="AD14" s="173"/>
      <c r="AE14" s="173">
        <f t="shared" si="3"/>
        <v>45940</v>
      </c>
    </row>
    <row r="15" spans="1:31" s="31" customFormat="1" ht="15" customHeight="1">
      <c r="A15" s="173">
        <f t="shared" si="0"/>
        <v>45920</v>
      </c>
      <c r="B15" s="173"/>
      <c r="C15" s="173"/>
      <c r="D15" s="173">
        <f t="shared" si="1"/>
        <v>45926</v>
      </c>
      <c r="E15" s="173"/>
      <c r="F15" s="6">
        <f>IF('1) 日本 - 中国'!A15="", "", '1) 日本 - 中国'!A15)</f>
        <v>40</v>
      </c>
      <c r="G15" s="175" t="str">
        <f>IF('1) 日本 - 中国'!B15="", "", '1) 日本 - 中国'!B15)</f>
        <v>ATLANTIC BRIDGE</v>
      </c>
      <c r="H15" s="214">
        <f>IF('1) 日本 - 中国'!C15="", "", '1) 日本 - 中国'!C15)</f>
        <v>2539</v>
      </c>
      <c r="I15" s="95" t="s">
        <v>109</v>
      </c>
      <c r="J15" s="215">
        <f>IF('1) 日本 - 中国'!E15="", "", '1) 日本 - 中国'!E15)</f>
        <v>2539</v>
      </c>
      <c r="K15" s="177" t="s">
        <v>86</v>
      </c>
      <c r="L15" s="173"/>
      <c r="M15" s="173">
        <f>IF('1) 日本 - 中国'!H15="", "", '1) 日本 - 中国'!H15)</f>
        <v>45930</v>
      </c>
      <c r="N15" s="173"/>
      <c r="O15" s="173"/>
      <c r="P15" s="173"/>
      <c r="Q15" s="173">
        <f>IF('1) 日本 - 中国'!L15="", "", '1) 日本 - 中国'!L15)</f>
        <v>45932</v>
      </c>
      <c r="R15" s="173">
        <f>IF('1) 日本 - 中国'!M15="", "", '1) 日本 - 中国'!M15)</f>
        <v>45933</v>
      </c>
      <c r="S15" s="173">
        <f>IF('1) 日本 - 中国'!N15="", "", '1) 日本 - 中国'!N15)</f>
        <v>45933</v>
      </c>
      <c r="T15" s="173">
        <f>IF('1) 日本 - 中国'!O15="", "", '1) 日本 - 中国'!O15)</f>
        <v>45934</v>
      </c>
      <c r="U15" s="173">
        <f>IF('1) 日本 - 中国'!P15="", "", '1) 日本 - 中国'!P15)</f>
        <v>45934</v>
      </c>
      <c r="V15" s="173"/>
      <c r="W15" s="173"/>
      <c r="X15" s="173"/>
      <c r="Y15" s="173"/>
      <c r="Z15" s="173">
        <f>IF('1) 日本 - 中国'!U15="", "", '1) 日本 - 中国'!U15)</f>
        <v>45937</v>
      </c>
      <c r="AA15" s="173"/>
      <c r="AB15" s="173">
        <f t="shared" si="2"/>
        <v>45941</v>
      </c>
      <c r="AC15" s="173"/>
      <c r="AD15" s="173"/>
      <c r="AE15" s="173">
        <f t="shared" si="3"/>
        <v>45947</v>
      </c>
    </row>
    <row r="16" spans="1:31" s="97" customFormat="1" ht="15" customHeight="1">
      <c r="A16" s="173">
        <f t="shared" si="0"/>
        <v>45927</v>
      </c>
      <c r="B16" s="173"/>
      <c r="C16" s="173"/>
      <c r="D16" s="173">
        <f t="shared" si="1"/>
        <v>45933</v>
      </c>
      <c r="E16" s="173"/>
      <c r="F16" s="6">
        <f>IF('1) 日本 - 中国'!A16="", "", '1) 日本 - 中国'!A16)</f>
        <v>41</v>
      </c>
      <c r="G16" s="175" t="str">
        <f>IF('1) 日本 - 中国'!B16="", "", '1) 日本 - 中国'!B16)</f>
        <v/>
      </c>
      <c r="H16" s="214" t="str">
        <f>IF('1) 日本 - 中国'!C16="", "", '1) 日本 - 中国'!C16)</f>
        <v/>
      </c>
      <c r="I16" s="95" t="s">
        <v>109</v>
      </c>
      <c r="J16" s="215" t="str">
        <f>IF('1) 日本 - 中国'!E16="", "", '1) 日本 - 中国'!E16)</f>
        <v/>
      </c>
      <c r="K16" s="177" t="s">
        <v>86</v>
      </c>
      <c r="L16" s="173"/>
      <c r="M16" s="173">
        <f>IF('1) 日本 - 中国'!H16="", "", '1) 日本 - 中国'!H16)</f>
        <v>45937</v>
      </c>
      <c r="N16" s="173"/>
      <c r="O16" s="173"/>
      <c r="P16" s="173"/>
      <c r="Q16" s="173">
        <f>IF('1) 日本 - 中国'!L16="", "", '1) 日本 - 中国'!L16)</f>
        <v>45939</v>
      </c>
      <c r="R16" s="173">
        <f>IF('1) 日本 - 中国'!M16="", "", '1) 日本 - 中国'!M16)</f>
        <v>45940</v>
      </c>
      <c r="S16" s="173">
        <f>IF('1) 日本 - 中国'!N16="", "", '1) 日本 - 中国'!N16)</f>
        <v>45940</v>
      </c>
      <c r="T16" s="173">
        <f>IF('1) 日本 - 中国'!O16="", "", '1) 日本 - 中国'!O16)</f>
        <v>45941</v>
      </c>
      <c r="U16" s="173">
        <f>IF('1) 日本 - 中国'!P16="", "", '1) 日本 - 中国'!P16)</f>
        <v>45941</v>
      </c>
      <c r="V16" s="173"/>
      <c r="W16" s="173"/>
      <c r="X16" s="173"/>
      <c r="Y16" s="173"/>
      <c r="Z16" s="173">
        <f>IF('1) 日本 - 中国'!U16="", "", '1) 日本 - 中国'!U16)</f>
        <v>45944</v>
      </c>
      <c r="AA16" s="173"/>
      <c r="AB16" s="173">
        <f t="shared" si="2"/>
        <v>45948</v>
      </c>
      <c r="AC16" s="173"/>
      <c r="AD16" s="173"/>
      <c r="AE16" s="173">
        <f t="shared" si="3"/>
        <v>45954</v>
      </c>
    </row>
    <row r="17" spans="1:31" s="97" customFormat="1" ht="15" customHeight="1">
      <c r="A17" s="173" t="str">
        <f t="shared" si="0"/>
        <v/>
      </c>
      <c r="B17" s="173"/>
      <c r="C17" s="173"/>
      <c r="D17" s="173" t="str">
        <f t="shared" si="1"/>
        <v/>
      </c>
      <c r="E17" s="173"/>
      <c r="F17" s="6">
        <f>IF('1) 日本 - 中国'!A17="", "", '1) 日本 - 中国'!A17)</f>
        <v>42</v>
      </c>
      <c r="G17" s="175" t="str">
        <f>IF('1) 日本 - 中国'!B17="", "", '1) 日本 - 中国'!B17)</f>
        <v/>
      </c>
      <c r="H17" s="214" t="str">
        <f>IF('1) 日本 - 中国'!C17="", "", '1) 日本 - 中国'!C17)</f>
        <v/>
      </c>
      <c r="I17" s="95" t="s">
        <v>109</v>
      </c>
      <c r="J17" s="215" t="str">
        <f>IF('1) 日本 - 中国'!E17="", "", '1) 日本 - 中国'!E17)</f>
        <v/>
      </c>
      <c r="K17" s="177" t="s">
        <v>86</v>
      </c>
      <c r="L17" s="173"/>
      <c r="M17" s="173" t="str">
        <f>IF('1) 日本 - 中国'!H17="", "", '1) 日本 - 中国'!H17)</f>
        <v/>
      </c>
      <c r="N17" s="173"/>
      <c r="O17" s="172"/>
      <c r="P17" s="173"/>
      <c r="Q17" s="173" t="str">
        <f>IF('1) 日本 - 中国'!L17="", "", '1) 日本 - 中国'!L17)</f>
        <v/>
      </c>
      <c r="R17" s="173" t="str">
        <f>IF('1) 日本 - 中国'!M17="", "", '1) 日本 - 中国'!M17)</f>
        <v/>
      </c>
      <c r="S17" s="173" t="str">
        <f>IF('1) 日本 - 中国'!N17="", "", '1) 日本 - 中国'!N17)</f>
        <v/>
      </c>
      <c r="T17" s="172" t="str">
        <f>IF('1) 日本 - 中国'!O17="", "", '1) 日本 - 中国'!O17)</f>
        <v/>
      </c>
      <c r="U17" s="173" t="str">
        <f>IF('1) 日本 - 中国'!P17="", "", '1) 日本 - 中国'!P17)</f>
        <v/>
      </c>
      <c r="V17" s="173"/>
      <c r="W17" s="173"/>
      <c r="X17" s="173"/>
      <c r="Y17" s="173"/>
      <c r="Z17" s="196" t="str">
        <f>IF('1) 日本 - 中国'!U17="", "", '1) 日本 - 中国'!U17)</f>
        <v/>
      </c>
      <c r="AA17" s="173"/>
      <c r="AB17" s="173" t="str">
        <f t="shared" ref="AB17:AB21" si="4">IF(Z17="","",Z17+4)</f>
        <v/>
      </c>
      <c r="AC17" s="173"/>
      <c r="AD17" s="173"/>
      <c r="AE17" s="173" t="str">
        <f t="shared" ref="AE17:AE21" si="5">IF(AB17="","",AB17+6)</f>
        <v/>
      </c>
    </row>
    <row r="18" spans="1:31" s="97" customFormat="1" ht="15" customHeight="1">
      <c r="A18" s="173" t="str">
        <f t="shared" si="0"/>
        <v/>
      </c>
      <c r="B18" s="173"/>
      <c r="C18" s="173"/>
      <c r="D18" s="173" t="str">
        <f t="shared" si="1"/>
        <v/>
      </c>
      <c r="E18" s="173"/>
      <c r="F18" s="6">
        <f>IF('1) 日本 - 中国'!A18="", "", '1) 日本 - 中国'!A18)</f>
        <v>43</v>
      </c>
      <c r="G18" s="175" t="str">
        <f>IF('1) 日本 - 中国'!B18="", "", '1) 日本 - 中国'!B18)</f>
        <v/>
      </c>
      <c r="H18" s="214" t="str">
        <f>IF('1) 日本 - 中国'!C18="", "", '1) 日本 - 中国'!C18)</f>
        <v/>
      </c>
      <c r="I18" s="95" t="s">
        <v>109</v>
      </c>
      <c r="J18" s="215" t="str">
        <f>IF('1) 日本 - 中国'!E18="", "", '1) 日本 - 中国'!E18)</f>
        <v/>
      </c>
      <c r="K18" s="177" t="s">
        <v>86</v>
      </c>
      <c r="L18" s="173"/>
      <c r="M18" s="173" t="str">
        <f>IF('1) 日本 - 中国'!H18="", "", '1) 日本 - 中国'!H18)</f>
        <v/>
      </c>
      <c r="N18" s="173"/>
      <c r="O18" s="173"/>
      <c r="P18" s="173"/>
      <c r="Q18" s="173" t="str">
        <f>IF('1) 日本 - 中国'!L18="", "", '1) 日本 - 中国'!L18)</f>
        <v/>
      </c>
      <c r="R18" s="173" t="str">
        <f>IF('1) 日本 - 中国'!M18="", "", '1) 日本 - 中国'!M18)</f>
        <v/>
      </c>
      <c r="S18" s="173" t="str">
        <f>IF('1) 日本 - 中国'!N18="", "", '1) 日本 - 中国'!N18)</f>
        <v/>
      </c>
      <c r="T18" s="173" t="str">
        <f>IF('1) 日本 - 中国'!O18="", "", '1) 日本 - 中国'!O18)</f>
        <v/>
      </c>
      <c r="U18" s="173" t="str">
        <f>IF('1) 日本 - 中国'!P18="", "", '1) 日本 - 中国'!P18)</f>
        <v/>
      </c>
      <c r="V18" s="173"/>
      <c r="W18" s="173"/>
      <c r="X18" s="173"/>
      <c r="Y18" s="173"/>
      <c r="Z18" s="196" t="str">
        <f>IF('1) 日本 - 中国'!U18="", "", '1) 日本 - 中国'!U18)</f>
        <v/>
      </c>
      <c r="AA18" s="173"/>
      <c r="AB18" s="173" t="str">
        <f t="shared" si="4"/>
        <v/>
      </c>
      <c r="AC18" s="173"/>
      <c r="AD18" s="173"/>
      <c r="AE18" s="173" t="str">
        <f t="shared" si="5"/>
        <v/>
      </c>
    </row>
    <row r="19" spans="1:31" s="97" customFormat="1" ht="15" customHeight="1">
      <c r="A19" s="173" t="str">
        <f t="shared" si="0"/>
        <v/>
      </c>
      <c r="B19" s="173"/>
      <c r="C19" s="173"/>
      <c r="D19" s="173" t="str">
        <f t="shared" si="1"/>
        <v/>
      </c>
      <c r="E19" s="173"/>
      <c r="F19" s="6">
        <f>IF('1) 日本 - 中国'!A19="", "", '1) 日本 - 中国'!A19)</f>
        <v>44</v>
      </c>
      <c r="G19" s="175" t="str">
        <f>IF('1) 日本 - 中国'!B19="", "", '1) 日本 - 中国'!B19)</f>
        <v/>
      </c>
      <c r="H19" s="214" t="str">
        <f>IF('1) 日本 - 中国'!C19="", "", '1) 日本 - 中国'!C19)</f>
        <v/>
      </c>
      <c r="I19" s="95" t="s">
        <v>109</v>
      </c>
      <c r="J19" s="215" t="str">
        <f>IF('1) 日本 - 中国'!E19="", "", '1) 日本 - 中国'!E19)</f>
        <v/>
      </c>
      <c r="K19" s="177" t="s">
        <v>86</v>
      </c>
      <c r="L19" s="173"/>
      <c r="M19" s="173" t="str">
        <f>IF('1) 日本 - 中国'!H19="", "", '1) 日本 - 中国'!H19)</f>
        <v/>
      </c>
      <c r="N19" s="173"/>
      <c r="O19" s="173"/>
      <c r="P19" s="173"/>
      <c r="Q19" s="173" t="str">
        <f>IF('1) 日本 - 中国'!L19="", "", '1) 日本 - 中国'!L19)</f>
        <v/>
      </c>
      <c r="R19" s="173" t="str">
        <f>IF('1) 日本 - 中国'!M19="", "", '1) 日本 - 中国'!M19)</f>
        <v/>
      </c>
      <c r="S19" s="173" t="str">
        <f>IF('1) 日本 - 中国'!N19="", "", '1) 日本 - 中国'!N19)</f>
        <v/>
      </c>
      <c r="T19" s="173" t="str">
        <f>IF('1) 日本 - 中国'!O19="", "", '1) 日本 - 中国'!O19)</f>
        <v/>
      </c>
      <c r="U19" s="173" t="str">
        <f>IF('1) 日本 - 中国'!P19="", "", '1) 日本 - 中国'!P19)</f>
        <v/>
      </c>
      <c r="V19" s="173"/>
      <c r="W19" s="173"/>
      <c r="X19" s="173"/>
      <c r="Y19" s="173"/>
      <c r="Z19" s="196" t="str">
        <f>IF('1) 日本 - 中国'!U19="", "", '1) 日本 - 中国'!U19)</f>
        <v/>
      </c>
      <c r="AA19" s="173"/>
      <c r="AB19" s="173" t="str">
        <f t="shared" si="4"/>
        <v/>
      </c>
      <c r="AC19" s="173"/>
      <c r="AD19" s="173"/>
      <c r="AE19" s="173" t="str">
        <f t="shared" si="5"/>
        <v/>
      </c>
    </row>
    <row r="20" spans="1:31" s="97" customFormat="1" ht="15" customHeight="1">
      <c r="A20" s="173" t="str">
        <f t="shared" ref="A20" si="6">IF(D20="","",D20-6)</f>
        <v/>
      </c>
      <c r="B20" s="173"/>
      <c r="C20" s="173"/>
      <c r="D20" s="173" t="str">
        <f t="shared" si="1"/>
        <v/>
      </c>
      <c r="E20" s="173"/>
      <c r="F20" s="6">
        <f>IF('1) 日本 - 中国'!A20="", "", '1) 日本 - 中国'!A20)</f>
        <v>45</v>
      </c>
      <c r="G20" s="175" t="str">
        <f>IF('1) 日本 - 中国'!B20="", "", '1) 日本 - 中国'!B20)</f>
        <v/>
      </c>
      <c r="H20" s="214" t="str">
        <f>IF('1) 日本 - 中国'!C20="", "", '1) 日本 - 中国'!C20)</f>
        <v/>
      </c>
      <c r="I20" s="95" t="s">
        <v>109</v>
      </c>
      <c r="J20" s="215" t="str">
        <f>IF('1) 日本 - 中国'!E20="", "", '1) 日本 - 中国'!E20)</f>
        <v/>
      </c>
      <c r="K20" s="177" t="s">
        <v>86</v>
      </c>
      <c r="L20" s="173"/>
      <c r="M20" s="173" t="str">
        <f>IF('1) 日本 - 中国'!H20="", "", '1) 日本 - 中国'!H20)</f>
        <v/>
      </c>
      <c r="N20" s="173"/>
      <c r="O20" s="173"/>
      <c r="P20" s="173"/>
      <c r="Q20" s="173" t="str">
        <f>IF('1) 日本 - 中国'!L20="", "", '1) 日本 - 中国'!L20)</f>
        <v/>
      </c>
      <c r="R20" s="173" t="str">
        <f>IF('1) 日本 - 中国'!M20="", "", '1) 日本 - 中国'!M20)</f>
        <v/>
      </c>
      <c r="S20" s="173" t="str">
        <f>IF('1) 日本 - 中国'!N20="", "", '1) 日本 - 中国'!N20)</f>
        <v/>
      </c>
      <c r="T20" s="173" t="str">
        <f>IF('1) 日本 - 中国'!O20="", "", '1) 日本 - 中国'!O20)</f>
        <v/>
      </c>
      <c r="U20" s="173" t="str">
        <f>IF('1) 日本 - 中国'!P20="", "", '1) 日本 - 中国'!P20)</f>
        <v/>
      </c>
      <c r="V20" s="173"/>
      <c r="W20" s="173"/>
      <c r="X20" s="173"/>
      <c r="Y20" s="173"/>
      <c r="Z20" s="196" t="str">
        <f>IF('1) 日本 - 中国'!U20="", "", '1) 日本 - 中国'!U20)</f>
        <v/>
      </c>
      <c r="AA20" s="173"/>
      <c r="AB20" s="173" t="str">
        <f t="shared" si="4"/>
        <v/>
      </c>
      <c r="AC20" s="173"/>
      <c r="AD20" s="173"/>
      <c r="AE20" s="173" t="str">
        <f t="shared" si="5"/>
        <v/>
      </c>
    </row>
    <row r="21" spans="1:31" s="97" customFormat="1" ht="15" customHeight="1">
      <c r="A21" s="185" t="str">
        <f>IF(D21="","",D21-6)</f>
        <v/>
      </c>
      <c r="B21" s="185"/>
      <c r="C21" s="185"/>
      <c r="D21" s="185" t="str">
        <f t="shared" si="1"/>
        <v/>
      </c>
      <c r="E21" s="185"/>
      <c r="F21" s="179">
        <f>IF('1) 日本 - 中国'!A21="", "", '1) 日本 - 中国'!A21)</f>
        <v>46</v>
      </c>
      <c r="G21" s="180" t="str">
        <f>IF('1) 日本 - 中国'!B21="", "", '1) 日本 - 中国'!B21)</f>
        <v/>
      </c>
      <c r="H21" s="216" t="str">
        <f>IF('1) 日本 - 中国'!C21="", "", '1) 日本 - 中国'!C21)</f>
        <v/>
      </c>
      <c r="I21" s="182" t="s">
        <v>109</v>
      </c>
      <c r="J21" s="219" t="str">
        <f>IF('1) 日本 - 中国'!E21="", "", '1) 日本 - 中国'!E21)</f>
        <v/>
      </c>
      <c r="K21" s="184" t="s">
        <v>86</v>
      </c>
      <c r="L21" s="185"/>
      <c r="M21" s="185" t="str">
        <f>IF('1) 日本 - 中国'!H21="", "", '1) 日本 - 中国'!H21)</f>
        <v/>
      </c>
      <c r="N21" s="185"/>
      <c r="O21" s="185"/>
      <c r="P21" s="185"/>
      <c r="Q21" s="185" t="str">
        <f>IF('1) 日本 - 中国'!L21="", "", '1) 日本 - 中国'!L21)</f>
        <v/>
      </c>
      <c r="R21" s="185" t="str">
        <f>IF('1) 日本 - 中国'!M21="", "", '1) 日本 - 中国'!M21)</f>
        <v/>
      </c>
      <c r="S21" s="185" t="str">
        <f>IF('1) 日本 - 中国'!N21="", "", '1) 日本 - 中国'!N21)</f>
        <v/>
      </c>
      <c r="T21" s="185" t="str">
        <f>IF('1) 日本 - 中国'!O21="", "", '1) 日本 - 中国'!O21)</f>
        <v/>
      </c>
      <c r="U21" s="185" t="str">
        <f>IF('1) 日本 - 中国'!P21="", "", '1) 日本 - 中国'!P21)</f>
        <v/>
      </c>
      <c r="V21" s="185"/>
      <c r="W21" s="185"/>
      <c r="X21" s="185"/>
      <c r="Y21" s="185"/>
      <c r="Z21" s="197" t="str">
        <f>IF('1) 日本 - 中国'!U21="", "", '1) 日本 - 中国'!U21)</f>
        <v/>
      </c>
      <c r="AA21" s="185"/>
      <c r="AB21" s="185" t="str">
        <f t="shared" si="4"/>
        <v/>
      </c>
      <c r="AC21" s="185"/>
      <c r="AD21" s="185"/>
      <c r="AE21" s="18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7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8" t="str">
        <f>A7</f>
        <v>日本 - 上海 - ホーチミン</v>
      </c>
      <c r="F24" s="128" t="s">
        <v>121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29" t="s">
        <v>6</v>
      </c>
      <c r="G25" s="309" t="s">
        <v>7</v>
      </c>
      <c r="H25" s="309" t="s">
        <v>8</v>
      </c>
      <c r="I25" s="318"/>
      <c r="J25" s="318"/>
      <c r="K25" s="31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29"/>
      <c r="G26" s="310"/>
      <c r="H26" s="310" t="s">
        <v>105</v>
      </c>
      <c r="I26" s="352"/>
      <c r="J26" s="322" t="s">
        <v>106</v>
      </c>
      <c r="K26" s="32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1" t="e">
        <f t="shared" ref="A27:A38" si="7">IF(D27="","",D27-6)</f>
        <v>#VALUE!</v>
      </c>
      <c r="B27" s="189"/>
      <c r="C27" s="189"/>
      <c r="D27" s="131" t="e">
        <f t="shared" ref="D27:D38" si="8">IF(M27="","",M27-8)</f>
        <v>#VALUE!</v>
      </c>
      <c r="E27" s="189"/>
      <c r="F27" s="187">
        <f>IF('1) 日本 - 中国'!A27="", "", '1) 日本 - 中国'!A27)</f>
        <v>35</v>
      </c>
      <c r="G27" s="188" t="str">
        <f>IF('1) 日本 - 中国'!B27="", "", '1) 日本 - 中国'!B27)</f>
        <v>No Service</v>
      </c>
      <c r="H27" s="212" t="str">
        <f>IF('1) 日本 - 中国'!C27="", "", '1) 日本 - 中国'!C27)</f>
        <v/>
      </c>
      <c r="I27" s="95" t="s">
        <v>77</v>
      </c>
      <c r="J27" s="213" t="str">
        <f>IF('1) 日本 - 中国'!E27="", "", '1) 日本 - 中国'!E27)</f>
        <v/>
      </c>
      <c r="K27" s="177" t="s">
        <v>86</v>
      </c>
      <c r="L27" s="189"/>
      <c r="M27" s="131" t="str">
        <f>IF('1) 日本 - 中国'!H27="", "", '1) 日本 - 中国'!H27)</f>
        <v>SKIP</v>
      </c>
      <c r="N27" s="200"/>
      <c r="O27" s="131"/>
      <c r="P27" s="131"/>
      <c r="Q27" s="131" t="str">
        <f>IF('1) 日本 - 中国'!L27="", "", '1) 日本 - 中国'!L27)</f>
        <v>SKIP</v>
      </c>
      <c r="R27" s="200" t="str">
        <f>IF('1) 日本 - 中国'!M27="", "", '1) 日本 - 中国'!M27)</f>
        <v>SKIP</v>
      </c>
      <c r="S27" s="131" t="str">
        <f>IF('1) 日本 - 中国'!N27="", "", '1) 日本 - 中国'!N27)</f>
        <v>SKIP</v>
      </c>
      <c r="T27" s="200" t="str">
        <f>IF('1) 日本 - 中国'!O27="", "", '1) 日本 - 中国'!O27)</f>
        <v>SKIP</v>
      </c>
      <c r="U27" s="131" t="str">
        <f>IF('1) 日本 - 中国'!P27="", "", '1) 日本 - 中国'!P27)</f>
        <v>SKIP</v>
      </c>
      <c r="V27" s="131"/>
      <c r="W27" s="131"/>
      <c r="X27" s="201"/>
      <c r="Y27" s="201"/>
      <c r="Z27" s="131" t="str">
        <f>IF('1) 日本 - 中国'!U27="", "", '1) 日本 - 中国'!U27)</f>
        <v>SKIP</v>
      </c>
      <c r="AA27" s="201"/>
      <c r="AB27" s="131" t="e">
        <f t="shared" ref="AB27:AB38" si="9">IF(Z27="","",Z27+7)</f>
        <v>#VALUE!</v>
      </c>
      <c r="AC27" s="189"/>
      <c r="AD27" s="189"/>
      <c r="AE27" s="131" t="e">
        <f t="shared" ref="AE27:AE38" si="10">IF(AB27="","",AB27+6)</f>
        <v>#VALUE!</v>
      </c>
    </row>
    <row r="28" spans="1:31" s="31" customFormat="1" ht="15" customHeight="1">
      <c r="A28" s="173" t="e">
        <f t="shared" si="7"/>
        <v>#VALUE!</v>
      </c>
      <c r="B28" s="202"/>
      <c r="C28" s="202"/>
      <c r="D28" s="173" t="e">
        <f t="shared" si="8"/>
        <v>#VALUE!</v>
      </c>
      <c r="E28" s="202"/>
      <c r="F28" s="174">
        <f>IF('1) 日本 - 中国'!A28="", "", '1) 日本 - 中国'!A28)</f>
        <v>36</v>
      </c>
      <c r="G28" s="175" t="str">
        <f>IF('1) 日本 - 中国'!B28="", "", '1) 日本 - 中国'!B28)</f>
        <v>No Service</v>
      </c>
      <c r="H28" s="214" t="str">
        <f>IF('1) 日本 - 中国'!C28="", "", '1) 日本 - 中国'!C28)</f>
        <v/>
      </c>
      <c r="I28" s="95" t="s">
        <v>77</v>
      </c>
      <c r="J28" s="215" t="str">
        <f>IF('1) 日本 - 中国'!E28="", "", '1) 日本 - 中国'!E28)</f>
        <v/>
      </c>
      <c r="K28" s="177" t="s">
        <v>86</v>
      </c>
      <c r="L28" s="173"/>
      <c r="M28" s="173" t="str">
        <f>IF('1) 日本 - 中国'!H28="", "", '1) 日本 - 中国'!H28)</f>
        <v>SKIP</v>
      </c>
      <c r="N28" s="202"/>
      <c r="O28" s="173"/>
      <c r="P28" s="173"/>
      <c r="Q28" s="173" t="str">
        <f>IF('1) 日本 - 中国'!L28="", "", '1) 日本 - 中国'!L28)</f>
        <v>SKIP</v>
      </c>
      <c r="R28" s="7" t="str">
        <f>IF('1) 日本 - 中国'!M28="", "", '1) 日本 - 中国'!M28)</f>
        <v>SKIP</v>
      </c>
      <c r="S28" s="173" t="str">
        <f>IF('1) 日本 - 中国'!N28="", "", '1) 日本 - 中国'!N28)</f>
        <v>SKIP</v>
      </c>
      <c r="T28" s="203" t="str">
        <f>IF('1) 日本 - 中国'!O28="", "", '1) 日本 - 中国'!O28)</f>
        <v>SKIP</v>
      </c>
      <c r="U28" s="173" t="str">
        <f>IF('1) 日本 - 中国'!P28="", "", '1) 日本 - 中国'!P28)</f>
        <v>SKIP</v>
      </c>
      <c r="V28" s="173"/>
      <c r="W28" s="173"/>
      <c r="X28" s="203"/>
      <c r="Y28" s="203"/>
      <c r="Z28" s="173" t="str">
        <f>IF('1) 日本 - 中国'!U28="", "", '1) 日本 - 中国'!U28)</f>
        <v>SKIP</v>
      </c>
      <c r="AA28" s="203"/>
      <c r="AB28" s="173" t="e">
        <f t="shared" si="9"/>
        <v>#VALUE!</v>
      </c>
      <c r="AC28" s="202"/>
      <c r="AD28" s="202"/>
      <c r="AE28" s="173" t="e">
        <f t="shared" si="10"/>
        <v>#VALUE!</v>
      </c>
    </row>
    <row r="29" spans="1:31" s="31" customFormat="1" ht="15" customHeight="1">
      <c r="A29" s="173">
        <f t="shared" si="7"/>
        <v>45893</v>
      </c>
      <c r="B29" s="202"/>
      <c r="C29" s="202"/>
      <c r="D29" s="173">
        <f t="shared" si="8"/>
        <v>45899</v>
      </c>
      <c r="E29" s="202"/>
      <c r="F29" s="174">
        <f>IF('1) 日本 - 中国'!A29="", "", '1) 日本 - 中国'!A29)</f>
        <v>37</v>
      </c>
      <c r="G29" s="175" t="str">
        <f>IF('1) 日本 - 中国'!B29="", "", '1) 日本 - 中国'!B29)</f>
        <v>JI HANG</v>
      </c>
      <c r="H29" s="214">
        <f>IF('1) 日本 - 中国'!C29="", "", '1) 日本 - 中国'!C29)</f>
        <v>575</v>
      </c>
      <c r="I29" s="95" t="s">
        <v>77</v>
      </c>
      <c r="J29" s="215">
        <f>IF('1) 日本 - 中国'!E29="", "", '1) 日本 - 中国'!E29)</f>
        <v>575</v>
      </c>
      <c r="K29" s="177" t="s">
        <v>86</v>
      </c>
      <c r="L29" s="202"/>
      <c r="M29" s="173">
        <f>IF('1) 日本 - 中国'!H29="", "", '1) 日本 - 中国'!H29)</f>
        <v>45907</v>
      </c>
      <c r="N29" s="7"/>
      <c r="O29" s="173"/>
      <c r="P29" s="173"/>
      <c r="Q29" s="173" t="str">
        <f>IF('1) 日本 - 中国'!L29="", "", '1) 日本 - 中国'!L29)</f>
        <v>SKIP</v>
      </c>
      <c r="R29" s="7" t="str">
        <f>IF('1) 日本 - 中国'!M29="", "", '1) 日本 - 中国'!M29)</f>
        <v>SKIP</v>
      </c>
      <c r="S29" s="173" t="str">
        <f>IF('1) 日本 - 中国'!N29="", "", '1) 日本 - 中国'!N29)</f>
        <v>SKIP</v>
      </c>
      <c r="T29" s="7">
        <f>IF('1) 日本 - 中国'!O29="", "", '1) 日本 - 中国'!O29)</f>
        <v>45910</v>
      </c>
      <c r="U29" s="173">
        <f>IF('1) 日本 - 中国'!P29="", "", '1) 日本 - 中国'!P29)</f>
        <v>45910</v>
      </c>
      <c r="V29" s="173"/>
      <c r="W29" s="173"/>
      <c r="X29" s="173"/>
      <c r="Y29" s="173"/>
      <c r="Z29" s="173">
        <f>IF('1) 日本 - 中国'!U29="", "", '1) 日本 - 中国'!U29)</f>
        <v>45913</v>
      </c>
      <c r="AA29" s="173"/>
      <c r="AB29" s="173">
        <f t="shared" si="9"/>
        <v>45920</v>
      </c>
      <c r="AC29" s="202"/>
      <c r="AD29" s="202"/>
      <c r="AE29" s="173">
        <f t="shared" si="10"/>
        <v>45926</v>
      </c>
    </row>
    <row r="30" spans="1:31" s="31" customFormat="1" ht="15" customHeight="1">
      <c r="A30" s="173">
        <f t="shared" si="7"/>
        <v>45899</v>
      </c>
      <c r="B30" s="173"/>
      <c r="C30" s="173"/>
      <c r="D30" s="173">
        <f t="shared" si="8"/>
        <v>45905</v>
      </c>
      <c r="E30" s="173"/>
      <c r="F30" s="174">
        <f>IF('1) 日本 - 中国'!A30="", "", '1) 日本 - 中国'!A30)</f>
        <v>38</v>
      </c>
      <c r="G30" s="175" t="str">
        <f>IF('1) 日本 - 中国'!B30="", "", '1) 日本 - 中国'!B30)</f>
        <v>JI HANG</v>
      </c>
      <c r="H30" s="214">
        <f>IF('1) 日本 - 中国'!C30="", "", '1) 日本 - 中国'!C30)</f>
        <v>576</v>
      </c>
      <c r="I30" s="95" t="s">
        <v>77</v>
      </c>
      <c r="J30" s="215">
        <f>IF('1) 日本 - 中国'!E30="", "", '1) 日本 - 中国'!E30)</f>
        <v>576</v>
      </c>
      <c r="K30" s="177" t="s">
        <v>86</v>
      </c>
      <c r="L30" s="173"/>
      <c r="M30" s="173">
        <f>IF('1) 日本 - 中国'!H30="", "", '1) 日本 - 中国'!H30)</f>
        <v>45913</v>
      </c>
      <c r="N30" s="202"/>
      <c r="O30" s="173"/>
      <c r="P30" s="173"/>
      <c r="Q30" s="173">
        <f>IF('1) 日本 - 中国'!L30="", "", '1) 日本 - 中国'!L30)</f>
        <v>45916</v>
      </c>
      <c r="R30" s="7">
        <f>IF('1) 日本 - 中国'!M30="", "", '1) 日本 - 中国'!M30)</f>
        <v>45916</v>
      </c>
      <c r="S30" s="173">
        <f>IF('1) 日本 - 中国'!N30="", "", '1) 日本 - 中国'!N30)</f>
        <v>45916</v>
      </c>
      <c r="T30" s="7">
        <f>IF('1) 日本 - 中国'!O30="", "", '1) 日本 - 中国'!O30)</f>
        <v>45917</v>
      </c>
      <c r="U30" s="173">
        <f>IF('1) 日本 - 中国'!P30="", "", '1) 日本 - 中国'!P30)</f>
        <v>45917</v>
      </c>
      <c r="V30" s="173"/>
      <c r="W30" s="173"/>
      <c r="X30" s="173"/>
      <c r="Y30" s="173"/>
      <c r="Z30" s="173">
        <f>IF('1) 日本 - 中国'!U30="", "", '1) 日本 - 中国'!U30)</f>
        <v>45920</v>
      </c>
      <c r="AA30" s="173"/>
      <c r="AB30" s="173">
        <f t="shared" si="9"/>
        <v>45927</v>
      </c>
      <c r="AC30" s="173"/>
      <c r="AD30" s="173"/>
      <c r="AE30" s="173">
        <f t="shared" si="10"/>
        <v>45933</v>
      </c>
    </row>
    <row r="31" spans="1:31" s="31" customFormat="1" ht="15" customHeight="1">
      <c r="A31" s="202">
        <f t="shared" si="7"/>
        <v>45906</v>
      </c>
      <c r="B31" s="202"/>
      <c r="C31" s="202"/>
      <c r="D31" s="202">
        <f t="shared" si="8"/>
        <v>45912</v>
      </c>
      <c r="E31" s="202"/>
      <c r="F31" s="6">
        <f>IF('1) 日本 - 中国'!A31="", "", '1) 日本 - 中国'!A31)</f>
        <v>39</v>
      </c>
      <c r="G31" s="175" t="str">
        <f>IF('1) 日本 - 中国'!B31="", "", '1) 日本 - 中国'!B31)</f>
        <v>JI HANG</v>
      </c>
      <c r="H31" s="214">
        <f>IF('1) 日本 - 中国'!C31="", "", '1) 日本 - 中国'!C31)</f>
        <v>577</v>
      </c>
      <c r="I31" s="95" t="s">
        <v>77</v>
      </c>
      <c r="J31" s="215">
        <f>IF('1) 日本 - 中国'!E31="", "", '1) 日本 - 中国'!E31)</f>
        <v>577</v>
      </c>
      <c r="K31" s="177" t="s">
        <v>86</v>
      </c>
      <c r="L31" s="202"/>
      <c r="M31" s="173">
        <f>IF('1) 日本 - 中国'!H31="", "", '1) 日本 - 中国'!H31)</f>
        <v>45920</v>
      </c>
      <c r="N31" s="8"/>
      <c r="O31" s="204"/>
      <c r="P31" s="204"/>
      <c r="Q31" s="173">
        <f>IF('1) 日本 - 中国'!L31="", "", '1) 日本 - 中国'!L31)</f>
        <v>45923</v>
      </c>
      <c r="R31" s="7">
        <f>IF('1) 日本 - 中国'!M31="", "", '1) 日本 - 中国'!M31)</f>
        <v>45923</v>
      </c>
      <c r="S31" s="173">
        <f>IF('1) 日本 - 中国'!N31="", "", '1) 日本 - 中国'!N31)</f>
        <v>45923</v>
      </c>
      <c r="T31" s="7">
        <f>IF('1) 日本 - 中国'!O31="", "", '1) 日本 - 中国'!O31)</f>
        <v>45924</v>
      </c>
      <c r="U31" s="173">
        <f>IF('1) 日本 - 中国'!P31="", "", '1) 日本 - 中国'!P31)</f>
        <v>45924</v>
      </c>
      <c r="V31" s="173"/>
      <c r="W31" s="173"/>
      <c r="X31" s="203"/>
      <c r="Y31" s="203"/>
      <c r="Z31" s="203">
        <f>IF('1) 日本 - 中国'!U31="", "", '1) 日本 - 中国'!U31)</f>
        <v>45927</v>
      </c>
      <c r="AA31" s="203"/>
      <c r="AB31" s="202">
        <f t="shared" si="9"/>
        <v>45934</v>
      </c>
      <c r="AC31" s="202"/>
      <c r="AD31" s="202"/>
      <c r="AE31" s="173">
        <f t="shared" si="10"/>
        <v>45940</v>
      </c>
    </row>
    <row r="32" spans="1:31" s="31" customFormat="1" ht="15" customHeight="1">
      <c r="A32" s="202">
        <f t="shared" si="7"/>
        <v>45913</v>
      </c>
      <c r="B32" s="202"/>
      <c r="C32" s="202"/>
      <c r="D32" s="202">
        <f t="shared" si="8"/>
        <v>45919</v>
      </c>
      <c r="E32" s="202"/>
      <c r="F32" s="6">
        <f>IF('1) 日本 - 中国'!A32="", "", '1) 日本 - 中国'!A32)</f>
        <v>40</v>
      </c>
      <c r="G32" s="175" t="str">
        <f>IF('1) 日本 - 中国'!B32="", "", '1) 日本 - 中国'!B32)</f>
        <v>JI HANG</v>
      </c>
      <c r="H32" s="214">
        <f>IF('1) 日本 - 中国'!C32="", "", '1) 日本 - 中国'!C32)</f>
        <v>578</v>
      </c>
      <c r="I32" s="95" t="s">
        <v>77</v>
      </c>
      <c r="J32" s="215">
        <f>IF('1) 日本 - 中国'!E32="", "", '1) 日本 - 中国'!E32)</f>
        <v>578</v>
      </c>
      <c r="K32" s="177" t="s">
        <v>86</v>
      </c>
      <c r="L32" s="202"/>
      <c r="M32" s="173">
        <f>IF('1) 日本 - 中国'!H32="", "", '1) 日本 - 中国'!H32)</f>
        <v>45927</v>
      </c>
      <c r="N32" s="8"/>
      <c r="O32" s="204"/>
      <c r="P32" s="204"/>
      <c r="Q32" s="173">
        <f>IF('1) 日本 - 中国'!L32="", "", '1) 日本 - 中国'!L32)</f>
        <v>45930</v>
      </c>
      <c r="R32" s="7">
        <f>IF('1) 日本 - 中国'!M32="", "", '1) 日本 - 中国'!M32)</f>
        <v>45930</v>
      </c>
      <c r="S32" s="173">
        <f>IF('1) 日本 - 中国'!N32="", "", '1) 日本 - 中国'!N32)</f>
        <v>45930</v>
      </c>
      <c r="T32" s="7">
        <f>IF('1) 日本 - 中国'!O32="", "", '1) 日本 - 中国'!O32)</f>
        <v>45931</v>
      </c>
      <c r="U32" s="173">
        <f>IF('1) 日本 - 中国'!P32="", "", '1) 日本 - 中国'!P32)</f>
        <v>45931</v>
      </c>
      <c r="V32" s="173"/>
      <c r="W32" s="173"/>
      <c r="X32" s="203"/>
      <c r="Y32" s="203"/>
      <c r="Z32" s="203">
        <f>IF('1) 日本 - 中国'!U32="", "", '1) 日本 - 中国'!U32)</f>
        <v>45934</v>
      </c>
      <c r="AA32" s="203"/>
      <c r="AB32" s="202">
        <f t="shared" si="9"/>
        <v>45941</v>
      </c>
      <c r="AC32" s="202"/>
      <c r="AD32" s="202"/>
      <c r="AE32" s="173">
        <f t="shared" si="10"/>
        <v>45947</v>
      </c>
    </row>
    <row r="33" spans="1:31" s="97" customFormat="1" ht="15" customHeight="1">
      <c r="A33" s="202">
        <f t="shared" si="7"/>
        <v>45920</v>
      </c>
      <c r="B33" s="202"/>
      <c r="C33" s="202"/>
      <c r="D33" s="202">
        <f t="shared" si="8"/>
        <v>45926</v>
      </c>
      <c r="E33" s="202"/>
      <c r="F33" s="174">
        <f>IF('1) 日本 - 中国'!A33="", "", '1) 日本 - 中国'!A33)</f>
        <v>41</v>
      </c>
      <c r="G33" s="175" t="str">
        <f>IF('1) 日本 - 中国'!B33="", "", '1) 日本 - 中国'!B33)</f>
        <v>JI HANG</v>
      </c>
      <c r="H33" s="214">
        <f>IF('1) 日本 - 中国'!C33="", "", '1) 日本 - 中国'!C33)</f>
        <v>579</v>
      </c>
      <c r="I33" s="95" t="s">
        <v>77</v>
      </c>
      <c r="J33" s="215">
        <f>IF('1) 日本 - 中国'!E33="", "", '1) 日本 - 中国'!E33)</f>
        <v>579</v>
      </c>
      <c r="K33" s="177" t="s">
        <v>86</v>
      </c>
      <c r="L33" s="202"/>
      <c r="M33" s="173">
        <f>IF('1) 日本 - 中国'!H33="", "", '1) 日本 - 中国'!H33)</f>
        <v>45934</v>
      </c>
      <c r="N33" s="8"/>
      <c r="O33" s="204"/>
      <c r="P33" s="204"/>
      <c r="Q33" s="173">
        <f>IF('1) 日本 - 中国'!L33="", "", '1) 日本 - 中国'!L33)</f>
        <v>45937</v>
      </c>
      <c r="R33" s="7">
        <f>IF('1) 日本 - 中国'!M33="", "", '1) 日本 - 中国'!M33)</f>
        <v>45937</v>
      </c>
      <c r="S33" s="173">
        <f>IF('1) 日本 - 中国'!N33="", "", '1) 日本 - 中国'!N33)</f>
        <v>45937</v>
      </c>
      <c r="T33" s="7">
        <f>IF('1) 日本 - 中国'!O33="", "", '1) 日本 - 中国'!O33)</f>
        <v>45938</v>
      </c>
      <c r="U33" s="173">
        <f>IF('1) 日本 - 中国'!P33="", "", '1) 日本 - 中国'!P33)</f>
        <v>45938</v>
      </c>
      <c r="V33" s="173"/>
      <c r="W33" s="173"/>
      <c r="X33" s="203"/>
      <c r="Y33" s="203"/>
      <c r="Z33" s="203">
        <f>IF('1) 日本 - 中国'!U33="", "", '1) 日本 - 中国'!U33)</f>
        <v>45941</v>
      </c>
      <c r="AA33" s="203"/>
      <c r="AB33" s="202">
        <f t="shared" si="9"/>
        <v>45948</v>
      </c>
      <c r="AC33" s="202"/>
      <c r="AD33" s="202"/>
      <c r="AE33" s="173">
        <f t="shared" si="10"/>
        <v>45954</v>
      </c>
    </row>
    <row r="34" spans="1:31" s="97" customFormat="1" ht="15" customHeight="1">
      <c r="A34" s="202" t="str">
        <f t="shared" si="7"/>
        <v/>
      </c>
      <c r="B34" s="202"/>
      <c r="C34" s="202"/>
      <c r="D34" s="202" t="str">
        <f t="shared" si="8"/>
        <v/>
      </c>
      <c r="E34" s="202"/>
      <c r="F34" s="174">
        <f>IF('1) 日本 - 中国'!A34="", "", '1) 日本 - 中国'!A34)</f>
        <v>42</v>
      </c>
      <c r="G34" s="175" t="str">
        <f>IF('1) 日本 - 中国'!B34="", "", '1) 日本 - 中国'!B34)</f>
        <v/>
      </c>
      <c r="H34" s="214" t="str">
        <f>IF('1) 日本 - 中国'!C34="", "", '1) 日本 - 中国'!C34)</f>
        <v/>
      </c>
      <c r="I34" s="95" t="s">
        <v>77</v>
      </c>
      <c r="J34" s="215" t="str">
        <f>IF('1) 日本 - 中国'!E34="", "", '1) 日本 - 中国'!E34)</f>
        <v/>
      </c>
      <c r="K34" s="177" t="s">
        <v>86</v>
      </c>
      <c r="L34" s="202"/>
      <c r="M34" s="173" t="str">
        <f>IF('1) 日本 - 中国'!H34="", "", '1) 日本 - 中国'!H34)</f>
        <v/>
      </c>
      <c r="N34" s="8"/>
      <c r="O34" s="204"/>
      <c r="P34" s="173"/>
      <c r="Q34" s="173" t="str">
        <f>IF('1) 日本 - 中国'!L34="", "", '1) 日本 - 中国'!L34)</f>
        <v/>
      </c>
      <c r="R34" s="7" t="str">
        <f>IF('1) 日本 - 中国'!M34="", "", '1) 日本 - 中国'!M34)</f>
        <v/>
      </c>
      <c r="S34" s="173" t="str">
        <f>IF('1) 日本 - 中国'!N34="", "", '1) 日本 - 中国'!N34)</f>
        <v/>
      </c>
      <c r="T34" s="7" t="str">
        <f>IF('1) 日本 - 中国'!O34="", "", '1) 日本 - 中国'!O34)</f>
        <v/>
      </c>
      <c r="U34" s="173" t="str">
        <f>IF('1) 日本 - 中国'!P34="", "", '1) 日本 - 中国'!P34)</f>
        <v/>
      </c>
      <c r="V34" s="173"/>
      <c r="W34" s="173"/>
      <c r="X34" s="173"/>
      <c r="Y34" s="173"/>
      <c r="Z34" s="173" t="str">
        <f>IF('1) 日本 - 中国'!U34="", "", '1) 日本 - 中国'!U34)</f>
        <v/>
      </c>
      <c r="AA34" s="203"/>
      <c r="AB34" s="202" t="str">
        <f t="shared" si="9"/>
        <v/>
      </c>
      <c r="AC34" s="202"/>
      <c r="AD34" s="202"/>
      <c r="AE34" s="173" t="str">
        <f t="shared" si="10"/>
        <v/>
      </c>
    </row>
    <row r="35" spans="1:31" s="97" customFormat="1" ht="15" customHeight="1">
      <c r="A35" s="202" t="str">
        <f t="shared" si="7"/>
        <v/>
      </c>
      <c r="B35" s="202"/>
      <c r="C35" s="202"/>
      <c r="D35" s="202" t="str">
        <f t="shared" si="8"/>
        <v/>
      </c>
      <c r="E35" s="202"/>
      <c r="F35" s="6">
        <f>IF('1) 日本 - 中国'!A35="", "", '1) 日本 - 中国'!A35)</f>
        <v>43</v>
      </c>
      <c r="G35" s="175" t="str">
        <f>IF('1) 日本 - 中国'!B35="", "", '1) 日本 - 中国'!B35)</f>
        <v/>
      </c>
      <c r="H35" s="214" t="str">
        <f>IF('1) 日本 - 中国'!C35="", "", '1) 日本 - 中国'!C35)</f>
        <v/>
      </c>
      <c r="I35" s="95" t="s">
        <v>77</v>
      </c>
      <c r="J35" s="215" t="str">
        <f>IF('1) 日本 - 中国'!E35="", "", '1) 日本 - 中国'!E35)</f>
        <v/>
      </c>
      <c r="K35" s="177" t="s">
        <v>86</v>
      </c>
      <c r="L35" s="202"/>
      <c r="M35" s="173" t="str">
        <f>IF('1) 日本 - 中国'!H35="", "", '1) 日本 - 中国'!H35)</f>
        <v/>
      </c>
      <c r="N35" s="8"/>
      <c r="O35" s="204"/>
      <c r="P35" s="173"/>
      <c r="Q35" s="173" t="str">
        <f>IF('1) 日本 - 中国'!L35="", "", '1) 日本 - 中国'!L35)</f>
        <v/>
      </c>
      <c r="R35" s="7" t="str">
        <f>IF('1) 日本 - 中国'!M35="", "", '1) 日本 - 中国'!M35)</f>
        <v/>
      </c>
      <c r="S35" s="173" t="str">
        <f>IF('1) 日本 - 中国'!N35="", "", '1) 日本 - 中国'!N35)</f>
        <v/>
      </c>
      <c r="T35" s="7" t="str">
        <f>IF('1) 日本 - 中国'!O35="", "", '1) 日本 - 中国'!O35)</f>
        <v/>
      </c>
      <c r="U35" s="173" t="str">
        <f>IF('1) 日本 - 中国'!P35="", "", '1) 日本 - 中国'!P35)</f>
        <v/>
      </c>
      <c r="V35" s="173"/>
      <c r="W35" s="173"/>
      <c r="X35" s="203"/>
      <c r="Y35" s="203"/>
      <c r="Z35" s="203" t="str">
        <f>IF('1) 日本 - 中国'!U35="", "", '1) 日本 - 中国'!U35)</f>
        <v/>
      </c>
      <c r="AA35" s="173"/>
      <c r="AB35" s="202" t="str">
        <f t="shared" si="9"/>
        <v/>
      </c>
      <c r="AC35" s="202"/>
      <c r="AD35" s="202"/>
      <c r="AE35" s="173" t="str">
        <f t="shared" si="10"/>
        <v/>
      </c>
    </row>
    <row r="36" spans="1:31" s="97" customFormat="1" ht="15" customHeight="1">
      <c r="A36" s="173" t="str">
        <f t="shared" si="7"/>
        <v/>
      </c>
      <c r="B36" s="173"/>
      <c r="C36" s="173"/>
      <c r="D36" s="173" t="str">
        <f t="shared" si="8"/>
        <v/>
      </c>
      <c r="E36" s="173"/>
      <c r="F36" s="174">
        <f>IF('1) 日本 - 中国'!A36="", "", '1) 日本 - 中国'!A36)</f>
        <v>44</v>
      </c>
      <c r="G36" s="175" t="str">
        <f>IF('1) 日本 - 中国'!B36="", "", '1) 日本 - 中国'!B36)</f>
        <v/>
      </c>
      <c r="H36" s="214" t="str">
        <f>IF('1) 日本 - 中国'!C36="", "", '1) 日本 - 中国'!C36)</f>
        <v/>
      </c>
      <c r="I36" s="95" t="s">
        <v>77</v>
      </c>
      <c r="J36" s="215" t="str">
        <f>IF('1) 日本 - 中国'!E36="", "", '1) 日本 - 中国'!E36)</f>
        <v/>
      </c>
      <c r="K36" s="177" t="s">
        <v>86</v>
      </c>
      <c r="L36" s="202"/>
      <c r="M36" s="173" t="str">
        <f>IF('1) 日本 - 中国'!H36="", "", '1) 日本 - 中国'!H36)</f>
        <v/>
      </c>
      <c r="N36" s="8"/>
      <c r="O36" s="204"/>
      <c r="P36" s="173"/>
      <c r="Q36" s="173" t="str">
        <f>IF('1) 日本 - 中国'!L36="", "", '1) 日本 - 中国'!L36)</f>
        <v/>
      </c>
      <c r="R36" s="7" t="str">
        <f>IF('1) 日本 - 中国'!M36="", "", '1) 日本 - 中国'!M36)</f>
        <v/>
      </c>
      <c r="S36" s="173" t="str">
        <f>IF('1) 日本 - 中国'!N36="", "", '1) 日本 - 中国'!N36)</f>
        <v/>
      </c>
      <c r="T36" s="7" t="str">
        <f>IF('1) 日本 - 中国'!O36="", "", '1) 日本 - 中国'!O36)</f>
        <v/>
      </c>
      <c r="U36" s="173" t="str">
        <f>IF('1) 日本 - 中国'!P36="", "", '1) 日本 - 中国'!P36)</f>
        <v/>
      </c>
      <c r="V36" s="173"/>
      <c r="W36" s="173"/>
      <c r="X36" s="173"/>
      <c r="Y36" s="173"/>
      <c r="Z36" s="173" t="str">
        <f>IF('1) 日本 - 中国'!U36="", "", '1) 日本 - 中国'!U36)</f>
        <v/>
      </c>
      <c r="AA36" s="173"/>
      <c r="AB36" s="173" t="str">
        <f t="shared" si="9"/>
        <v/>
      </c>
      <c r="AC36" s="173"/>
      <c r="AD36" s="173"/>
      <c r="AE36" s="173" t="str">
        <f t="shared" si="10"/>
        <v/>
      </c>
    </row>
    <row r="37" spans="1:31" s="97" customFormat="1" ht="15" customHeight="1">
      <c r="A37" s="202" t="str">
        <f t="shared" si="7"/>
        <v/>
      </c>
      <c r="B37" s="202"/>
      <c r="C37" s="202"/>
      <c r="D37" s="202" t="str">
        <f t="shared" si="8"/>
        <v/>
      </c>
      <c r="E37" s="202"/>
      <c r="F37" s="174">
        <f>IF('1) 日本 - 中国'!A37="", "", '1) 日本 - 中国'!A37)</f>
        <v>45</v>
      </c>
      <c r="G37" s="175" t="str">
        <f>IF('1) 日本 - 中国'!B37="", "", '1) 日本 - 中国'!B37)</f>
        <v/>
      </c>
      <c r="H37" s="214" t="str">
        <f>IF('1) 日本 - 中国'!C37="", "", '1) 日本 - 中国'!C37)</f>
        <v/>
      </c>
      <c r="I37" s="95" t="s">
        <v>77</v>
      </c>
      <c r="J37" s="215" t="str">
        <f>IF('1) 日本 - 中国'!E37="", "", '1) 日本 - 中国'!E37)</f>
        <v/>
      </c>
      <c r="K37" s="177" t="s">
        <v>86</v>
      </c>
      <c r="L37" s="202"/>
      <c r="M37" s="173" t="str">
        <f>IF('1) 日本 - 中国'!H37="", "", '1) 日本 - 中国'!H37)</f>
        <v/>
      </c>
      <c r="N37" s="8"/>
      <c r="O37" s="204"/>
      <c r="P37" s="173"/>
      <c r="Q37" s="173" t="str">
        <f>IF('1) 日本 - 中国'!L37="", "", '1) 日本 - 中国'!L37)</f>
        <v/>
      </c>
      <c r="R37" s="7" t="str">
        <f>IF('1) 日本 - 中国'!M37="", "", '1) 日本 - 中国'!M37)</f>
        <v/>
      </c>
      <c r="S37" s="173" t="str">
        <f>IF('1) 日本 - 中国'!N37="", "", '1) 日本 - 中国'!N37)</f>
        <v/>
      </c>
      <c r="T37" s="7" t="str">
        <f>IF('1) 日本 - 中国'!O37="", "", '1) 日本 - 中国'!O37)</f>
        <v/>
      </c>
      <c r="U37" s="173" t="str">
        <f>IF('1) 日本 - 中国'!P37="", "", '1) 日本 - 中国'!P37)</f>
        <v/>
      </c>
      <c r="V37" s="173"/>
      <c r="W37" s="173"/>
      <c r="X37" s="173"/>
      <c r="Y37" s="173"/>
      <c r="Z37" s="173" t="str">
        <f>IF('1) 日本 - 中国'!U37="", "", '1) 日本 - 中国'!U37)</f>
        <v/>
      </c>
      <c r="AA37" s="203"/>
      <c r="AB37" s="202" t="str">
        <f t="shared" si="9"/>
        <v/>
      </c>
      <c r="AC37" s="202"/>
      <c r="AD37" s="202"/>
      <c r="AE37" s="173" t="str">
        <f t="shared" si="10"/>
        <v/>
      </c>
    </row>
    <row r="38" spans="1:31" s="97" customFormat="1" ht="15" customHeight="1">
      <c r="A38" s="208" t="str">
        <f t="shared" si="7"/>
        <v/>
      </c>
      <c r="B38" s="208"/>
      <c r="C38" s="208"/>
      <c r="D38" s="208" t="str">
        <f t="shared" si="8"/>
        <v/>
      </c>
      <c r="E38" s="208"/>
      <c r="F38" s="205">
        <f>IF('1) 日本 - 中国'!A38="", "", '1) 日本 - 中国'!A38)</f>
        <v>46</v>
      </c>
      <c r="G38" s="180" t="str">
        <f>IF('1) 日本 - 中国'!B38="", "", '1) 日本 - 中国'!B38)</f>
        <v/>
      </c>
      <c r="H38" s="216" t="str">
        <f>IF('1) 日本 - 中国'!C38="", "", '1) 日本 - 中国'!C38)</f>
        <v/>
      </c>
      <c r="I38" s="206" t="s">
        <v>77</v>
      </c>
      <c r="J38" s="217" t="str">
        <f>IF('1) 日本 - 中国'!E38="", "", '1) 日本 - 中国'!E38)</f>
        <v/>
      </c>
      <c r="K38" s="184" t="s">
        <v>86</v>
      </c>
      <c r="L38" s="208"/>
      <c r="M38" s="185" t="str">
        <f>IF('1) 日本 - 中国'!H38="", "", '1) 日本 - 中国'!H38)</f>
        <v/>
      </c>
      <c r="N38" s="209"/>
      <c r="O38" s="210"/>
      <c r="P38" s="185"/>
      <c r="Q38" s="185" t="str">
        <f>IF('1) 日本 - 中国'!L38="", "", '1) 日本 - 中国'!L38)</f>
        <v/>
      </c>
      <c r="R38" s="211" t="str">
        <f>IF('1) 日本 - 中国'!M38="", "", '1) 日本 - 中国'!M38)</f>
        <v/>
      </c>
      <c r="S38" s="185" t="str">
        <f>IF('1) 日本 - 中国'!N38="", "", '1) 日本 - 中国'!N38)</f>
        <v/>
      </c>
      <c r="T38" s="211" t="str">
        <f>IF('1) 日本 - 中国'!O38="", "", '1) 日本 - 中国'!O38)</f>
        <v/>
      </c>
      <c r="U38" s="185" t="str">
        <f>IF('1) 日本 - 中国'!P38="", "", '1) 日本 - 中国'!P38)</f>
        <v/>
      </c>
      <c r="V38" s="185"/>
      <c r="W38" s="185"/>
      <c r="X38" s="185"/>
      <c r="Y38" s="185"/>
      <c r="Z38" s="185" t="str">
        <f>IF('1) 日本 - 中国'!U38="", "", '1) 日本 - 中国'!U38)</f>
        <v/>
      </c>
      <c r="AA38" s="218"/>
      <c r="AB38" s="208" t="str">
        <f t="shared" si="9"/>
        <v/>
      </c>
      <c r="AC38" s="208"/>
      <c r="AD38" s="208"/>
      <c r="AE38" s="185" t="str">
        <f t="shared" si="10"/>
        <v/>
      </c>
    </row>
    <row r="39" spans="1:31" ht="15" customHeight="1">
      <c r="F39" s="31" t="s">
        <v>67</v>
      </c>
      <c r="G39" s="113"/>
      <c r="H39" s="114"/>
      <c r="I39" s="114"/>
      <c r="J39" s="114"/>
      <c r="K39" s="114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7"/>
      <c r="G40" s="97"/>
      <c r="H40" s="97"/>
      <c r="I40" s="97"/>
      <c r="J40" s="97"/>
      <c r="K40" s="97"/>
      <c r="L40" s="107"/>
      <c r="M40" s="97"/>
      <c r="N40" s="97"/>
      <c r="O40" s="97"/>
      <c r="P40" s="97"/>
      <c r="Q40" s="107"/>
      <c r="R40" s="107"/>
      <c r="S40" s="107"/>
      <c r="T40" s="107"/>
      <c r="U40" s="97"/>
      <c r="V40" s="97"/>
      <c r="W40" s="97"/>
      <c r="X40" s="97"/>
      <c r="Y40" s="107"/>
      <c r="Z40" s="107"/>
      <c r="AA40" s="107"/>
    </row>
    <row r="41" spans="1:31" s="31" customFormat="1" ht="15" customHeight="1">
      <c r="F41" s="97"/>
      <c r="G41" s="97"/>
      <c r="H41" s="97"/>
      <c r="I41" s="97"/>
      <c r="J41" s="97"/>
      <c r="K41" s="97"/>
      <c r="L41" s="107"/>
      <c r="M41" s="97"/>
      <c r="N41" s="97"/>
      <c r="O41" s="97"/>
      <c r="P41" s="97"/>
      <c r="Q41" s="107"/>
      <c r="R41" s="107"/>
      <c r="S41" s="107"/>
      <c r="T41" s="107"/>
      <c r="U41" s="97"/>
      <c r="V41" s="97"/>
      <c r="W41" s="97"/>
      <c r="X41" s="97"/>
      <c r="Y41" s="107"/>
      <c r="Z41" s="107"/>
      <c r="AA41" s="107"/>
    </row>
    <row r="42" spans="1:31" s="31" customFormat="1" ht="15" customHeight="1">
      <c r="L42" s="38"/>
      <c r="M42" s="97"/>
      <c r="N42" s="97"/>
      <c r="O42" s="97"/>
      <c r="P42" s="97"/>
      <c r="Q42" s="38"/>
      <c r="R42" s="107"/>
      <c r="S42" s="107"/>
      <c r="T42" s="107"/>
      <c r="U42" s="97"/>
      <c r="V42" s="97"/>
      <c r="W42" s="97"/>
      <c r="X42" s="97"/>
      <c r="Y42" s="107"/>
      <c r="Z42" s="107"/>
      <c r="AA42" s="38"/>
    </row>
    <row r="43" spans="1:31" s="31" customFormat="1" ht="15" customHeight="1"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31" s="31" customFormat="1" ht="15" customHeight="1"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1:31" s="97" customFormat="1" ht="15" customHeight="1">
      <c r="F45" s="116"/>
      <c r="G45" s="117"/>
      <c r="H45" s="118"/>
      <c r="I45" s="118"/>
      <c r="J45" s="118"/>
      <c r="K45" s="118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7" customFormat="1" ht="15" customHeight="1">
      <c r="F46" s="116"/>
      <c r="G46" s="117"/>
      <c r="H46" s="118"/>
      <c r="I46" s="118"/>
      <c r="J46" s="118"/>
      <c r="K46" s="118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7" customFormat="1" ht="15" customHeight="1">
      <c r="F47" s="116"/>
      <c r="G47" s="117"/>
      <c r="H47" s="118"/>
      <c r="I47" s="118"/>
      <c r="J47" s="118"/>
      <c r="K47" s="118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6"/>
      <c r="G48" s="117"/>
      <c r="H48" s="118"/>
      <c r="I48" s="118"/>
      <c r="J48" s="118"/>
      <c r="K48" s="118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6"/>
      <c r="G49" s="117"/>
      <c r="H49" s="118"/>
      <c r="I49" s="118"/>
      <c r="J49" s="118"/>
      <c r="K49" s="118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6"/>
      <c r="G50" s="117"/>
      <c r="H50" s="118"/>
      <c r="I50" s="118"/>
      <c r="J50" s="118"/>
      <c r="K50" s="118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7" customFormat="1" ht="15" customHeight="1">
      <c r="F51" s="116"/>
      <c r="G51" s="117"/>
      <c r="H51" s="118"/>
      <c r="I51" s="118"/>
      <c r="J51" s="118"/>
      <c r="K51" s="11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7" customFormat="1" ht="15" customHeight="1">
      <c r="F52" s="116"/>
      <c r="G52" s="117"/>
      <c r="H52" s="118"/>
      <c r="I52" s="118"/>
      <c r="J52" s="118"/>
      <c r="K52" s="118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7" customFormat="1" ht="15" customHeight="1">
      <c r="F53" s="116"/>
      <c r="G53" s="117"/>
      <c r="H53" s="118"/>
      <c r="I53" s="118"/>
      <c r="J53" s="118"/>
      <c r="K53" s="118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7" customFormat="1" ht="15" customHeight="1">
      <c r="F54" s="116"/>
      <c r="G54" s="117"/>
      <c r="H54" s="118"/>
      <c r="I54" s="118"/>
      <c r="J54" s="118"/>
      <c r="K54" s="11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7" customFormat="1" ht="15" customHeight="1">
      <c r="F55" s="116"/>
      <c r="G55" s="117"/>
      <c r="H55" s="118"/>
      <c r="I55" s="118"/>
      <c r="J55" s="118"/>
      <c r="K55" s="11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7" customFormat="1" ht="15" customHeight="1">
      <c r="F56" s="116"/>
      <c r="G56" s="117"/>
      <c r="H56" s="118"/>
      <c r="I56" s="118"/>
      <c r="J56" s="118"/>
      <c r="K56" s="118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7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7"/>
      <c r="I65" s="97"/>
      <c r="J65" s="97"/>
      <c r="K65" s="97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4"/>
      <c r="B69" s="94"/>
      <c r="C69" s="94"/>
      <c r="D69" s="94"/>
      <c r="E69" s="119"/>
      <c r="F69" s="94"/>
      <c r="G69" s="94"/>
      <c r="H69" s="120"/>
      <c r="I69" s="120"/>
      <c r="J69" s="120"/>
      <c r="K69" s="120"/>
      <c r="L69" s="120"/>
      <c r="M69" s="120"/>
      <c r="N69" s="119"/>
      <c r="O69" s="23"/>
      <c r="P69" s="119"/>
      <c r="Q69" s="120"/>
      <c r="R69" s="94"/>
      <c r="S69" s="23"/>
      <c r="T69" s="94"/>
      <c r="U69" s="94"/>
      <c r="V69" s="23"/>
      <c r="W69" s="23"/>
      <c r="X69" s="23"/>
      <c r="Y69" s="23"/>
      <c r="Z69" s="23"/>
      <c r="AA69" s="23"/>
      <c r="AB69" s="94"/>
      <c r="AC69" s="94"/>
    </row>
    <row r="70" spans="1:29" ht="15.75" customHeight="1">
      <c r="A70" s="94"/>
      <c r="B70" s="94"/>
      <c r="C70" s="94"/>
      <c r="D70" s="94"/>
      <c r="E70" s="119"/>
      <c r="F70" s="94"/>
      <c r="G70" s="94"/>
      <c r="H70" s="120"/>
      <c r="I70" s="120"/>
      <c r="J70" s="120"/>
      <c r="K70" s="120"/>
      <c r="L70" s="120"/>
      <c r="M70" s="120"/>
      <c r="N70" s="119"/>
      <c r="O70" s="23"/>
      <c r="P70" s="119"/>
      <c r="Q70" s="120"/>
      <c r="R70" s="94"/>
      <c r="S70" s="23"/>
      <c r="T70" s="94"/>
      <c r="U70" s="94"/>
      <c r="V70" s="23"/>
      <c r="W70" s="23"/>
      <c r="X70" s="23"/>
      <c r="Y70" s="23"/>
      <c r="Z70" s="23"/>
      <c r="AA70" s="23"/>
      <c r="AB70" s="94"/>
      <c r="AC70" s="94"/>
    </row>
    <row r="71" spans="1:29" ht="15.75" customHeight="1">
      <c r="E71" s="22"/>
      <c r="F71" s="121"/>
      <c r="G71" s="121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4"/>
      <c r="G73" s="94"/>
      <c r="H73" s="94"/>
      <c r="I73" s="94"/>
      <c r="J73" s="94"/>
      <c r="K73" s="94"/>
      <c r="L73" s="94"/>
      <c r="M73" s="94"/>
      <c r="N73" s="23"/>
      <c r="O73" s="23"/>
      <c r="P73" s="23"/>
      <c r="Q73" s="94"/>
      <c r="R73" s="94"/>
      <c r="S73" s="23"/>
      <c r="T73" s="94"/>
      <c r="U73" s="94"/>
      <c r="V73" s="23"/>
      <c r="W73" s="23"/>
      <c r="X73" s="23"/>
      <c r="Y73" s="23"/>
      <c r="Z73" s="23"/>
      <c r="AA73" s="23"/>
    </row>
    <row r="74" spans="1:29" ht="15.75" customHeight="1">
      <c r="E74" s="23"/>
      <c r="F74" s="94"/>
      <c r="G74" s="94"/>
      <c r="H74" s="94"/>
      <c r="I74" s="94"/>
      <c r="J74" s="94"/>
      <c r="K74" s="94"/>
      <c r="L74" s="94"/>
      <c r="M74" s="94"/>
      <c r="N74" s="23"/>
      <c r="O74" s="23"/>
      <c r="P74" s="23"/>
      <c r="Q74" s="94"/>
      <c r="R74" s="94"/>
      <c r="S74" s="23"/>
      <c r="T74" s="94"/>
      <c r="U74" s="94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7" zoomScale="70" zoomScaleNormal="70" zoomScaleSheetLayoutView="70" workbookViewId="0">
      <selection activeCell="G18" sqref="G18"/>
    </sheetView>
  </sheetViews>
  <sheetFormatPr defaultColWidth="7.625" defaultRowHeight="15.75" customHeight="1" outlineLevelCol="1"/>
  <cols>
    <col min="1" max="1" width="15.875" style="21" customWidth="1"/>
    <col min="2" max="3" width="15.875" style="21" hidden="1" customWidth="1" outlineLevel="1"/>
    <col min="4" max="4" width="15.875" style="21" customWidth="1" collapsed="1"/>
    <col min="5" max="5" width="2.125" style="21" customWidth="1"/>
    <col min="6" max="6" width="7.875" style="21" customWidth="1"/>
    <col min="7" max="7" width="20.625" style="21" customWidth="1"/>
    <col min="8" max="8" width="7" style="21" bestFit="1" customWidth="1"/>
    <col min="9" max="9" width="3.5" style="21" bestFit="1" customWidth="1"/>
    <col min="10" max="10" width="7" style="21" bestFit="1" customWidth="1"/>
    <col min="11" max="11" width="4.375" style="21" bestFit="1" customWidth="1"/>
    <col min="12" max="12" width="15.625" style="21" hidden="1" customWidth="1" outlineLevel="1"/>
    <col min="13" max="13" width="15.625" style="21" customWidth="1" collapsed="1"/>
    <col min="14" max="14" width="15.625" style="21" hidden="1" customWidth="1" outlineLevel="1"/>
    <col min="15" max="15" width="2.125" style="21" customWidth="1" collapsed="1"/>
    <col min="16" max="16" width="15.625" style="21" hidden="1" customWidth="1" outlineLevel="1"/>
    <col min="17" max="17" width="15.625" style="21" customWidth="1" collapsed="1"/>
    <col min="18" max="21" width="15.625" style="21" customWidth="1"/>
    <col min="22" max="23" width="15.875" style="21" hidden="1" customWidth="1" outlineLevel="1"/>
    <col min="24" max="24" width="2.125" style="21" customWidth="1" collapsed="1"/>
    <col min="25" max="25" width="15.625" style="21" hidden="1" customWidth="1" outlineLevel="1"/>
    <col min="26" max="26" width="15.625" style="21" customWidth="1" collapsed="1"/>
    <col min="27" max="27" width="2.125" style="21" customWidth="1"/>
    <col min="28" max="28" width="13.875" style="21" customWidth="1"/>
    <col min="29" max="30" width="13.875" style="21" hidden="1" customWidth="1" outlineLevel="1"/>
    <col min="31" max="31" width="13.875" style="21" customWidth="1" collapsed="1"/>
    <col min="32" max="42" width="13.875" style="21" customWidth="1"/>
    <col min="43" max="16384" width="7.625" style="21"/>
  </cols>
  <sheetData>
    <row r="1" spans="1:31" ht="15.75" customHeight="1">
      <c r="C1" s="81"/>
      <c r="D1" s="81"/>
      <c r="E1" s="81"/>
      <c r="F1" s="348" t="s">
        <v>101</v>
      </c>
      <c r="G1" s="348"/>
      <c r="H1" s="348"/>
      <c r="I1" s="348"/>
      <c r="J1" s="348"/>
      <c r="K1" s="348"/>
      <c r="L1" s="348"/>
      <c r="M1" s="30"/>
      <c r="N1" s="82"/>
      <c r="O1" s="82"/>
      <c r="P1" s="83"/>
      <c r="Q1" s="349" t="str">
        <f>'1) 日本 - 中国'!M2</f>
        <v>2025年9月スケジュール</v>
      </c>
      <c r="R1" s="349"/>
      <c r="S1" s="349"/>
      <c r="T1" s="83"/>
      <c r="U1" s="83"/>
      <c r="V1" s="83"/>
      <c r="W1" s="83"/>
      <c r="X1" s="83"/>
      <c r="Z1" s="85"/>
      <c r="AA1" s="85"/>
      <c r="AB1" s="85"/>
      <c r="AC1" s="85"/>
      <c r="AD1" s="85"/>
      <c r="AE1" s="85"/>
    </row>
    <row r="2" spans="1:31" ht="15.75" customHeight="1">
      <c r="C2" s="81"/>
      <c r="D2" s="81"/>
      <c r="E2" s="81"/>
      <c r="F2" s="348"/>
      <c r="G2" s="348"/>
      <c r="H2" s="348"/>
      <c r="I2" s="348"/>
      <c r="J2" s="348"/>
      <c r="K2" s="348"/>
      <c r="L2" s="348"/>
      <c r="M2" s="28"/>
      <c r="N2" s="82"/>
      <c r="O2" s="82"/>
      <c r="P2" s="83"/>
      <c r="Q2" s="349"/>
      <c r="R2" s="349"/>
      <c r="S2" s="349"/>
      <c r="T2" s="83"/>
      <c r="U2" s="83"/>
      <c r="V2" s="83"/>
      <c r="W2" s="83"/>
      <c r="X2" s="83"/>
      <c r="Z2" s="85"/>
      <c r="AA2" s="85"/>
      <c r="AB2" s="85"/>
      <c r="AC2" s="85"/>
      <c r="AD2" s="85"/>
      <c r="AE2" s="85"/>
    </row>
    <row r="3" spans="1:31" ht="15.75" customHeight="1">
      <c r="C3" s="81"/>
      <c r="D3" s="81"/>
      <c r="E3" s="81"/>
      <c r="F3" s="348"/>
      <c r="G3" s="348"/>
      <c r="H3" s="348"/>
      <c r="I3" s="348"/>
      <c r="J3" s="348"/>
      <c r="K3" s="348"/>
      <c r="L3" s="348"/>
      <c r="M3" s="28"/>
      <c r="N3" s="82"/>
      <c r="O3" s="82"/>
      <c r="P3" s="82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54">
        <f>'1) 日本 - 中国'!U3</f>
        <v>45902</v>
      </c>
      <c r="AB3" s="354"/>
    </row>
    <row r="4" spans="1:31" ht="15.75" customHeight="1">
      <c r="C4" s="86"/>
      <c r="D4" s="86"/>
      <c r="E4" s="86"/>
      <c r="F4" s="350" t="s">
        <v>102</v>
      </c>
      <c r="G4" s="350"/>
      <c r="H4" s="350"/>
      <c r="I4" s="350"/>
      <c r="J4" s="350"/>
      <c r="K4" s="350"/>
      <c r="L4" s="350"/>
      <c r="M4" s="350"/>
      <c r="N4" s="75"/>
      <c r="O4" s="75"/>
      <c r="P4" s="75"/>
      <c r="Q4" s="75"/>
      <c r="R4" s="75"/>
      <c r="S4" s="74" t="s">
        <v>4</v>
      </c>
      <c r="T4" s="74"/>
      <c r="U4" s="74"/>
      <c r="Y4" s="87"/>
      <c r="Z4" s="87" t="s">
        <v>5</v>
      </c>
      <c r="AA4" s="88" t="str">
        <f>'1) 日本 - 中国'!U4</f>
        <v>No.573 (R-4)</v>
      </c>
      <c r="AD4" s="25"/>
    </row>
    <row r="5" spans="1:31" ht="15.75" customHeight="1" thickBot="1">
      <c r="A5" s="89"/>
      <c r="B5" s="89"/>
      <c r="C5" s="89"/>
      <c r="D5" s="89"/>
      <c r="E5" s="89"/>
      <c r="F5" s="89"/>
      <c r="G5" s="89"/>
      <c r="H5" s="90"/>
      <c r="I5" s="90"/>
      <c r="J5" s="90"/>
      <c r="K5" s="90"/>
      <c r="L5" s="89"/>
      <c r="M5" s="90"/>
      <c r="N5" s="90"/>
      <c r="O5" s="90"/>
      <c r="P5" s="90"/>
      <c r="Q5" s="90"/>
      <c r="R5" s="90"/>
      <c r="S5" s="90"/>
      <c r="T5" s="91"/>
      <c r="U5" s="91"/>
      <c r="V5" s="89"/>
      <c r="W5" s="89"/>
      <c r="X5" s="89"/>
      <c r="Y5" s="89"/>
      <c r="Z5" s="89"/>
      <c r="AA5" s="89"/>
      <c r="AB5" s="89"/>
      <c r="AC5" s="89"/>
      <c r="AD5" s="92"/>
      <c r="AE5" s="89"/>
    </row>
    <row r="6" spans="1:31" ht="15" customHeight="1">
      <c r="L6" s="26"/>
      <c r="Q6" s="93"/>
    </row>
    <row r="7" spans="1:31" ht="15" customHeight="1">
      <c r="A7" s="128" t="s">
        <v>112</v>
      </c>
      <c r="F7" s="128" t="s">
        <v>119</v>
      </c>
      <c r="G7" s="94"/>
      <c r="Q7" s="23"/>
      <c r="AB7" s="31"/>
    </row>
    <row r="8" spans="1:31" ht="15" customHeight="1">
      <c r="A8" s="33" t="s">
        <v>103</v>
      </c>
      <c r="B8" s="33"/>
      <c r="C8" s="33"/>
      <c r="D8" s="33" t="s">
        <v>9</v>
      </c>
      <c r="E8" s="33"/>
      <c r="F8" s="328" t="s">
        <v>6</v>
      </c>
      <c r="G8" s="307" t="s">
        <v>7</v>
      </c>
      <c r="H8" s="307" t="s">
        <v>8</v>
      </c>
      <c r="I8" s="313"/>
      <c r="J8" s="313"/>
      <c r="K8" s="31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104</v>
      </c>
      <c r="E9" s="34"/>
      <c r="F9" s="328"/>
      <c r="G9" s="308"/>
      <c r="H9" s="308" t="s">
        <v>105</v>
      </c>
      <c r="I9" s="351"/>
      <c r="J9" s="315" t="s">
        <v>107</v>
      </c>
      <c r="K9" s="317"/>
      <c r="L9" s="43"/>
      <c r="M9" s="34" t="s">
        <v>137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111</v>
      </c>
      <c r="AC9" s="34"/>
      <c r="AD9" s="34"/>
      <c r="AE9" s="34" t="s">
        <v>113</v>
      </c>
    </row>
    <row r="10" spans="1:31" s="31" customFormat="1" ht="15" customHeight="1">
      <c r="A10" s="131">
        <f t="shared" ref="A10:A16" si="0">IF(D10="","",D10-8)</f>
        <v>45882</v>
      </c>
      <c r="B10" s="131"/>
      <c r="C10" s="131"/>
      <c r="D10" s="131">
        <f t="shared" ref="D10:D16" si="1">IF(M10="","",M10-5)</f>
        <v>45890</v>
      </c>
      <c r="E10" s="131"/>
      <c r="F10" s="58">
        <f>IF('1) 日本 - 中国'!A10="", "", '1) 日本 - 中国'!A10)</f>
        <v>35</v>
      </c>
      <c r="G10" s="188" t="str">
        <f>IF('1) 日本 - 中国'!B10="", "", '1) 日本 - 中国'!B10)</f>
        <v>ATLANTIC BRIDGE</v>
      </c>
      <c r="H10" s="68">
        <f>IF('1) 日本 - 中国'!C10="", "", '1) 日本 - 中国'!C10)</f>
        <v>2534</v>
      </c>
      <c r="I10" s="95" t="s">
        <v>109</v>
      </c>
      <c r="J10" s="194">
        <f>IF('1) 日本 - 中国'!E10="", "", '1) 日本 - 中国'!E10)</f>
        <v>2534</v>
      </c>
      <c r="K10" s="177" t="s">
        <v>86</v>
      </c>
      <c r="L10" s="171"/>
      <c r="M10" s="171">
        <f>IF('1) 日本 - 中国'!H10="", "", '1) 日本 - 中国'!H10)</f>
        <v>45895</v>
      </c>
      <c r="N10" s="171"/>
      <c r="O10" s="171"/>
      <c r="P10" s="171"/>
      <c r="Q10" s="172">
        <f>IF('1) 日本 - 中国'!L10="", "", '1) 日本 - 中国'!L10)</f>
        <v>45897</v>
      </c>
      <c r="R10" s="173">
        <f>IF('1) 日本 - 中国'!M10="", "", '1) 日本 - 中国'!M10)</f>
        <v>45898</v>
      </c>
      <c r="S10" s="173">
        <f>IF('1) 日本 - 中国'!N10="", "", '1) 日本 - 中国'!N10)</f>
        <v>45898</v>
      </c>
      <c r="T10" s="171">
        <f>IF('1) 日本 - 中国'!O10="", "", '1) 日本 - 中国'!O10)</f>
        <v>45899</v>
      </c>
      <c r="U10" s="173">
        <f>IF('1) 日本 - 中国'!P10="", "", '1) 日本 - 中国'!P10)</f>
        <v>45899</v>
      </c>
      <c r="V10" s="171"/>
      <c r="W10" s="171"/>
      <c r="X10" s="171"/>
      <c r="Y10" s="171"/>
      <c r="Z10" s="171">
        <f>IF('1) 日本 - 中国'!U10="", "", '1) 日本 - 中国'!U10)</f>
        <v>45902</v>
      </c>
      <c r="AA10" s="131"/>
      <c r="AB10" s="131">
        <f t="shared" ref="AB10:AB21" si="2">IF(Z10="","",Z10+5)</f>
        <v>45907</v>
      </c>
      <c r="AC10" s="131"/>
      <c r="AD10" s="131"/>
      <c r="AE10" s="131">
        <f t="shared" ref="AE10:AE21" si="3">IF(AB10="","",AB10+8)</f>
        <v>45915</v>
      </c>
    </row>
    <row r="11" spans="1:31" s="31" customFormat="1" ht="15" customHeight="1">
      <c r="A11" s="173">
        <f t="shared" si="0"/>
        <v>45889</v>
      </c>
      <c r="B11" s="173"/>
      <c r="C11" s="173"/>
      <c r="D11" s="173">
        <f t="shared" si="1"/>
        <v>45897</v>
      </c>
      <c r="E11" s="173"/>
      <c r="F11" s="174">
        <f>IF('1) 日本 - 中国'!A11="", "", '1) 日本 - 中国'!A11)</f>
        <v>36</v>
      </c>
      <c r="G11" s="175" t="str">
        <f>IF('1) 日本 - 中国'!B11="", "", '1) 日本 - 中国'!B11)</f>
        <v>ATLANTIC BRIDGE</v>
      </c>
      <c r="H11" s="167">
        <f>IF('1) 日本 - 中国'!C11="", "", '1) 日本 - 中国'!C11)</f>
        <v>2535</v>
      </c>
      <c r="I11" s="195" t="s">
        <v>110</v>
      </c>
      <c r="J11" s="194">
        <f>IF('1) 日本 - 中国'!E11="", "", '1) 日本 - 中国'!E11)</f>
        <v>2535</v>
      </c>
      <c r="K11" s="177" t="s">
        <v>86</v>
      </c>
      <c r="L11" s="173"/>
      <c r="M11" s="173">
        <f>IF('1) 日本 - 中国'!H11="", "", '1) 日本 - 中国'!H11)</f>
        <v>45902</v>
      </c>
      <c r="N11" s="173"/>
      <c r="O11" s="173"/>
      <c r="P11" s="173"/>
      <c r="Q11" s="173">
        <f>IF('1) 日本 - 中国'!L11="", "", '1) 日本 - 中国'!L11)</f>
        <v>45904</v>
      </c>
      <c r="R11" s="173">
        <f>IF('1) 日本 - 中国'!M11="", "", '1) 日本 - 中国'!M11)</f>
        <v>45905</v>
      </c>
      <c r="S11" s="173">
        <f>IF('1) 日本 - 中国'!N11="", "", '1) 日本 - 中国'!N11)</f>
        <v>45905</v>
      </c>
      <c r="T11" s="173">
        <f>IF('1) 日本 - 中国'!O11="", "", '1) 日本 - 中国'!O11)</f>
        <v>45906</v>
      </c>
      <c r="U11" s="173">
        <f>IF('1) 日本 - 中国'!P11="", "", '1) 日本 - 中国'!P11)</f>
        <v>45906</v>
      </c>
      <c r="V11" s="173"/>
      <c r="W11" s="173"/>
      <c r="X11" s="173"/>
      <c r="Y11" s="173"/>
      <c r="Z11" s="173">
        <f>IF('1) 日本 - 中国'!U11="", "", '1) 日本 - 中国'!U11)</f>
        <v>45909</v>
      </c>
      <c r="AA11" s="173"/>
      <c r="AB11" s="173">
        <f t="shared" si="2"/>
        <v>45914</v>
      </c>
      <c r="AC11" s="173"/>
      <c r="AD11" s="173"/>
      <c r="AE11" s="173">
        <f t="shared" si="3"/>
        <v>45922</v>
      </c>
    </row>
    <row r="12" spans="1:31" s="31" customFormat="1" ht="15" customHeight="1">
      <c r="A12" s="173">
        <f t="shared" si="0"/>
        <v>45896</v>
      </c>
      <c r="B12" s="173"/>
      <c r="C12" s="173"/>
      <c r="D12" s="173">
        <f t="shared" si="1"/>
        <v>45904</v>
      </c>
      <c r="E12" s="173"/>
      <c r="F12" s="174">
        <f>IF('1) 日本 - 中国'!A12="", "", '1) 日本 - 中国'!A12)</f>
        <v>37</v>
      </c>
      <c r="G12" s="175" t="str">
        <f>IF('1) 日本 - 中国'!B12="", "", '1) 日本 - 中国'!B12)</f>
        <v>ATLANTIC BRIDGE</v>
      </c>
      <c r="H12" s="167">
        <f>IF('1) 日本 - 中国'!C12="", "", '1) 日本 - 中国'!C12)</f>
        <v>2536</v>
      </c>
      <c r="I12" s="195" t="s">
        <v>109</v>
      </c>
      <c r="J12" s="194">
        <f>IF('1) 日本 - 中国'!E12="", "", '1) 日本 - 中国'!E12)</f>
        <v>2536</v>
      </c>
      <c r="K12" s="177" t="s">
        <v>86</v>
      </c>
      <c r="L12" s="173"/>
      <c r="M12" s="173">
        <f>IF('1) 日本 - 中国'!H12="", "", '1) 日本 - 中国'!H12)</f>
        <v>45909</v>
      </c>
      <c r="N12" s="173"/>
      <c r="O12" s="173"/>
      <c r="P12" s="173"/>
      <c r="Q12" s="173">
        <f>IF('1) 日本 - 中国'!L12="", "", '1) 日本 - 中国'!L12)</f>
        <v>45911</v>
      </c>
      <c r="R12" s="173">
        <f>IF('1) 日本 - 中国'!M12="", "", '1) 日本 - 中国'!M12)</f>
        <v>45912</v>
      </c>
      <c r="S12" s="173">
        <f>IF('1) 日本 - 中国'!N12="", "", '1) 日本 - 中国'!N12)</f>
        <v>45912</v>
      </c>
      <c r="T12" s="173">
        <f>IF('1) 日本 - 中国'!O12="", "", '1) 日本 - 中国'!O12)</f>
        <v>45913</v>
      </c>
      <c r="U12" s="173">
        <f>IF('1) 日本 - 中国'!P12="", "", '1) 日本 - 中国'!P12)</f>
        <v>45913</v>
      </c>
      <c r="V12" s="173"/>
      <c r="W12" s="173"/>
      <c r="X12" s="173"/>
      <c r="Y12" s="173"/>
      <c r="Z12" s="173">
        <f>IF('1) 日本 - 中国'!U12="", "", '1) 日本 - 中国'!U12)</f>
        <v>45916</v>
      </c>
      <c r="AA12" s="173"/>
      <c r="AB12" s="173">
        <f t="shared" si="2"/>
        <v>45921</v>
      </c>
      <c r="AC12" s="173"/>
      <c r="AD12" s="173"/>
      <c r="AE12" s="173">
        <f t="shared" si="3"/>
        <v>45929</v>
      </c>
    </row>
    <row r="13" spans="1:31" s="31" customFormat="1" ht="15" customHeight="1">
      <c r="A13" s="173">
        <f t="shared" si="0"/>
        <v>45903</v>
      </c>
      <c r="B13" s="173"/>
      <c r="C13" s="173"/>
      <c r="D13" s="173">
        <f t="shared" si="1"/>
        <v>45911</v>
      </c>
      <c r="E13" s="173"/>
      <c r="F13" s="6">
        <f>IF('1) 日本 - 中国'!A13="", "", '1) 日本 - 中国'!A13)</f>
        <v>38</v>
      </c>
      <c r="G13" s="175" t="str">
        <f>IF('1) 日本 - 中国'!B13="", "", '1) 日本 - 中国'!B13)</f>
        <v>ATLANTIC BRIDGE</v>
      </c>
      <c r="H13" s="167">
        <f>IF('1) 日本 - 中国'!C13="", "", '1) 日本 - 中国'!C13)</f>
        <v>2537</v>
      </c>
      <c r="I13" s="195" t="s">
        <v>109</v>
      </c>
      <c r="J13" s="194">
        <f>IF('1) 日本 - 中国'!E13="", "", '1) 日本 - 中国'!E13)</f>
        <v>2537</v>
      </c>
      <c r="K13" s="177" t="s">
        <v>86</v>
      </c>
      <c r="L13" s="173"/>
      <c r="M13" s="173">
        <f>IF('1) 日本 - 中国'!H13="", "", '1) 日本 - 中国'!H13)</f>
        <v>45916</v>
      </c>
      <c r="N13" s="173"/>
      <c r="O13" s="173"/>
      <c r="P13" s="173"/>
      <c r="Q13" s="173">
        <f>IF('1) 日本 - 中国'!L13="", "", '1) 日本 - 中国'!L13)</f>
        <v>45918</v>
      </c>
      <c r="R13" s="173">
        <f>IF('1) 日本 - 中国'!M13="", "", '1) 日本 - 中国'!M13)</f>
        <v>45919</v>
      </c>
      <c r="S13" s="173">
        <f>IF('1) 日本 - 中国'!N13="", "", '1) 日本 - 中国'!N13)</f>
        <v>45919</v>
      </c>
      <c r="T13" s="173">
        <f>IF('1) 日本 - 中国'!O13="", "", '1) 日本 - 中国'!O13)</f>
        <v>45920</v>
      </c>
      <c r="U13" s="173">
        <f>IF('1) 日本 - 中国'!P13="", "", '1) 日本 - 中国'!P13)</f>
        <v>45920</v>
      </c>
      <c r="V13" s="173"/>
      <c r="W13" s="173"/>
      <c r="X13" s="173"/>
      <c r="Y13" s="173"/>
      <c r="Z13" s="173">
        <f>IF('1) 日本 - 中国'!U13="", "", '1) 日本 - 中国'!U13)</f>
        <v>45923</v>
      </c>
      <c r="AA13" s="173"/>
      <c r="AB13" s="173">
        <f t="shared" si="2"/>
        <v>45928</v>
      </c>
      <c r="AC13" s="173"/>
      <c r="AD13" s="173"/>
      <c r="AE13" s="173">
        <f t="shared" si="3"/>
        <v>45936</v>
      </c>
    </row>
    <row r="14" spans="1:31" s="97" customFormat="1" ht="15" customHeight="1">
      <c r="A14" s="173">
        <f t="shared" si="0"/>
        <v>45910</v>
      </c>
      <c r="B14" s="173"/>
      <c r="C14" s="173"/>
      <c r="D14" s="173">
        <f t="shared" si="1"/>
        <v>45918</v>
      </c>
      <c r="E14" s="173"/>
      <c r="F14" s="6">
        <f>IF('1) 日本 - 中国'!A14="", "", '1) 日本 - 中国'!A14)</f>
        <v>39</v>
      </c>
      <c r="G14" s="175" t="str">
        <f>IF('1) 日本 - 中国'!B14="", "", '1) 日本 - 中国'!B14)</f>
        <v>ATLANTIC BRIDGE</v>
      </c>
      <c r="H14" s="167">
        <f>IF('1) 日本 - 中国'!C14="", "", '1) 日本 - 中国'!C14)</f>
        <v>2538</v>
      </c>
      <c r="I14" s="195" t="s">
        <v>109</v>
      </c>
      <c r="J14" s="194">
        <f>IF('1) 日本 - 中国'!E14="", "", '1) 日本 - 中国'!E14)</f>
        <v>2538</v>
      </c>
      <c r="K14" s="177" t="s">
        <v>86</v>
      </c>
      <c r="L14" s="173"/>
      <c r="M14" s="173">
        <f>IF('1) 日本 - 中国'!H14="", "", '1) 日本 - 中国'!H14)</f>
        <v>45923</v>
      </c>
      <c r="N14" s="173"/>
      <c r="O14" s="173"/>
      <c r="P14" s="173"/>
      <c r="Q14" s="173">
        <f>IF('1) 日本 - 中国'!L14="", "", '1) 日本 - 中国'!L14)</f>
        <v>45925</v>
      </c>
      <c r="R14" s="173">
        <f>IF('1) 日本 - 中国'!M14="", "", '1) 日本 - 中国'!M14)</f>
        <v>45926</v>
      </c>
      <c r="S14" s="173">
        <f>IF('1) 日本 - 中国'!N14="", "", '1) 日本 - 中国'!N14)</f>
        <v>45926</v>
      </c>
      <c r="T14" s="173">
        <f>IF('1) 日本 - 中国'!O14="", "", '1) 日本 - 中国'!O14)</f>
        <v>45927</v>
      </c>
      <c r="U14" s="173">
        <f>IF('1) 日本 - 中国'!P14="", "", '1) 日本 - 中国'!P14)</f>
        <v>45927</v>
      </c>
      <c r="V14" s="173"/>
      <c r="W14" s="173"/>
      <c r="X14" s="173"/>
      <c r="Y14" s="173"/>
      <c r="Z14" s="173">
        <f>IF('1) 日本 - 中国'!U14="", "", '1) 日本 - 中国'!U14)</f>
        <v>45930</v>
      </c>
      <c r="AA14" s="173"/>
      <c r="AB14" s="173">
        <f t="shared" si="2"/>
        <v>45935</v>
      </c>
      <c r="AC14" s="173"/>
      <c r="AD14" s="173"/>
      <c r="AE14" s="173">
        <f t="shared" si="3"/>
        <v>45943</v>
      </c>
    </row>
    <row r="15" spans="1:31" s="31" customFormat="1" ht="15" customHeight="1">
      <c r="A15" s="173">
        <f t="shared" si="0"/>
        <v>45917</v>
      </c>
      <c r="B15" s="173"/>
      <c r="C15" s="173"/>
      <c r="D15" s="173">
        <f t="shared" si="1"/>
        <v>45925</v>
      </c>
      <c r="E15" s="173"/>
      <c r="F15" s="6">
        <f>IF('1) 日本 - 中国'!A15="", "", '1) 日本 - 中国'!A15)</f>
        <v>40</v>
      </c>
      <c r="G15" s="175" t="str">
        <f>IF('1) 日本 - 中国'!B15="", "", '1) 日本 - 中国'!B15)</f>
        <v>ATLANTIC BRIDGE</v>
      </c>
      <c r="H15" s="167">
        <f>IF('1) 日本 - 中国'!C15="", "", '1) 日本 - 中国'!C15)</f>
        <v>2539</v>
      </c>
      <c r="I15" s="195" t="s">
        <v>109</v>
      </c>
      <c r="J15" s="194">
        <f>IF('1) 日本 - 中国'!E15="", "", '1) 日本 - 中国'!E15)</f>
        <v>2539</v>
      </c>
      <c r="K15" s="177" t="s">
        <v>86</v>
      </c>
      <c r="L15" s="173"/>
      <c r="M15" s="173">
        <f>IF('1) 日本 - 中国'!H15="", "", '1) 日本 - 中国'!H15)</f>
        <v>45930</v>
      </c>
      <c r="N15" s="173"/>
      <c r="O15" s="173"/>
      <c r="P15" s="173"/>
      <c r="Q15" s="173">
        <f>IF('1) 日本 - 中国'!L15="", "", '1) 日本 - 中国'!L15)</f>
        <v>45932</v>
      </c>
      <c r="R15" s="173">
        <f>IF('1) 日本 - 中国'!M15="", "", '1) 日本 - 中国'!M15)</f>
        <v>45933</v>
      </c>
      <c r="S15" s="173">
        <f>IF('1) 日本 - 中国'!N15="", "", '1) 日本 - 中国'!N15)</f>
        <v>45933</v>
      </c>
      <c r="T15" s="173">
        <f>IF('1) 日本 - 中国'!O15="", "", '1) 日本 - 中国'!O15)</f>
        <v>45934</v>
      </c>
      <c r="U15" s="173">
        <f>IF('1) 日本 - 中国'!P15="", "", '1) 日本 - 中国'!P15)</f>
        <v>45934</v>
      </c>
      <c r="V15" s="173"/>
      <c r="W15" s="173"/>
      <c r="X15" s="173"/>
      <c r="Y15" s="173"/>
      <c r="Z15" s="173">
        <f>IF('1) 日本 - 中国'!U15="", "", '1) 日本 - 中国'!U15)</f>
        <v>45937</v>
      </c>
      <c r="AA15" s="173"/>
      <c r="AB15" s="173">
        <f t="shared" si="2"/>
        <v>45942</v>
      </c>
      <c r="AC15" s="173"/>
      <c r="AD15" s="173"/>
      <c r="AE15" s="173">
        <f t="shared" si="3"/>
        <v>45950</v>
      </c>
    </row>
    <row r="16" spans="1:31" s="97" customFormat="1" ht="15" customHeight="1">
      <c r="A16" s="173">
        <f t="shared" si="0"/>
        <v>45924</v>
      </c>
      <c r="B16" s="173"/>
      <c r="C16" s="173"/>
      <c r="D16" s="173">
        <f t="shared" si="1"/>
        <v>45932</v>
      </c>
      <c r="E16" s="173"/>
      <c r="F16" s="6">
        <f>IF('1) 日本 - 中国'!A16="", "", '1) 日本 - 中国'!A16)</f>
        <v>41</v>
      </c>
      <c r="G16" s="175" t="str">
        <f>IF('1) 日本 - 中国'!B16="", "", '1) 日本 - 中国'!B16)</f>
        <v/>
      </c>
      <c r="H16" s="167" t="str">
        <f>IF('1) 日本 - 中国'!C16="", "", '1) 日本 - 中国'!C16)</f>
        <v/>
      </c>
      <c r="I16" s="195" t="s">
        <v>109</v>
      </c>
      <c r="J16" s="194" t="str">
        <f>IF('1) 日本 - 中国'!E16="", "", '1) 日本 - 中国'!E16)</f>
        <v/>
      </c>
      <c r="K16" s="177" t="s">
        <v>86</v>
      </c>
      <c r="L16" s="173"/>
      <c r="M16" s="173">
        <f>IF('1) 日本 - 中国'!H16="", "", '1) 日本 - 中国'!H16)</f>
        <v>45937</v>
      </c>
      <c r="N16" s="173"/>
      <c r="O16" s="173"/>
      <c r="P16" s="173"/>
      <c r="Q16" s="173">
        <f>IF('1) 日本 - 中国'!L16="", "", '1) 日本 - 中国'!L16)</f>
        <v>45939</v>
      </c>
      <c r="R16" s="173">
        <f>IF('1) 日本 - 中国'!M16="", "", '1) 日本 - 中国'!M16)</f>
        <v>45940</v>
      </c>
      <c r="S16" s="173">
        <f>IF('1) 日本 - 中国'!N16="", "", '1) 日本 - 中国'!N16)</f>
        <v>45940</v>
      </c>
      <c r="T16" s="173">
        <f>IF('1) 日本 - 中国'!O16="", "", '1) 日本 - 中国'!O16)</f>
        <v>45941</v>
      </c>
      <c r="U16" s="173">
        <f>IF('1) 日本 - 中国'!P16="", "", '1) 日本 - 中国'!P16)</f>
        <v>45941</v>
      </c>
      <c r="V16" s="173"/>
      <c r="W16" s="173"/>
      <c r="X16" s="173"/>
      <c r="Y16" s="173"/>
      <c r="Z16" s="173">
        <f>IF('1) 日本 - 中国'!U16="", "", '1) 日本 - 中国'!U16)</f>
        <v>45944</v>
      </c>
      <c r="AA16" s="173"/>
      <c r="AB16" s="173">
        <f t="shared" si="2"/>
        <v>45949</v>
      </c>
      <c r="AC16" s="173"/>
      <c r="AD16" s="173"/>
      <c r="AE16" s="173">
        <f t="shared" si="3"/>
        <v>45957</v>
      </c>
    </row>
    <row r="17" spans="1:31" s="97" customFormat="1" ht="15" customHeight="1">
      <c r="A17" s="173" t="str">
        <f t="shared" ref="A17:A21" si="4">IF(D17="","",D17-8)</f>
        <v/>
      </c>
      <c r="B17" s="173"/>
      <c r="C17" s="173"/>
      <c r="D17" s="173" t="str">
        <f t="shared" ref="D17:D21" si="5">IF(M17="","",M17-5)</f>
        <v/>
      </c>
      <c r="E17" s="173"/>
      <c r="F17" s="6">
        <f>IF('1) 日本 - 中国'!A17="", "", '1) 日本 - 中国'!A17)</f>
        <v>42</v>
      </c>
      <c r="G17" s="175" t="str">
        <f>IF('1) 日本 - 中国'!B17="", "", '1) 日本 - 中国'!B17)</f>
        <v/>
      </c>
      <c r="H17" s="167" t="str">
        <f>IF('1) 日本 - 中国'!C17="", "", '1) 日本 - 中国'!C17)</f>
        <v/>
      </c>
      <c r="I17" s="195" t="s">
        <v>109</v>
      </c>
      <c r="J17" s="194" t="str">
        <f>IF('1) 日本 - 中国'!E17="", "", '1) 日本 - 中国'!E17)</f>
        <v/>
      </c>
      <c r="K17" s="177" t="s">
        <v>86</v>
      </c>
      <c r="L17" s="173"/>
      <c r="M17" s="173" t="str">
        <f>IF('1) 日本 - 中国'!H17="", "", '1) 日本 - 中国'!H17)</f>
        <v/>
      </c>
      <c r="N17" s="173"/>
      <c r="O17" s="172"/>
      <c r="P17" s="173"/>
      <c r="Q17" s="173" t="str">
        <f>IF('1) 日本 - 中国'!L17="", "", '1) 日本 - 中国'!L17)</f>
        <v/>
      </c>
      <c r="R17" s="173" t="str">
        <f>IF('1) 日本 - 中国'!M17="", "", '1) 日本 - 中国'!M17)</f>
        <v/>
      </c>
      <c r="S17" s="173" t="str">
        <f>IF('1) 日本 - 中国'!N17="", "", '1) 日本 - 中国'!N17)</f>
        <v/>
      </c>
      <c r="T17" s="172" t="str">
        <f>IF('1) 日本 - 中国'!O17="", "", '1) 日本 - 中国'!O17)</f>
        <v/>
      </c>
      <c r="U17" s="173" t="str">
        <f>IF('1) 日本 - 中国'!P17="", "", '1) 日本 - 中国'!P17)</f>
        <v/>
      </c>
      <c r="V17" s="173"/>
      <c r="W17" s="173"/>
      <c r="X17" s="173"/>
      <c r="Y17" s="173"/>
      <c r="Z17" s="196" t="str">
        <f>IF('1) 日本 - 中国'!U17="", "", '1) 日本 - 中国'!U17)</f>
        <v/>
      </c>
      <c r="AA17" s="173"/>
      <c r="AB17" s="173" t="str">
        <f t="shared" si="2"/>
        <v/>
      </c>
      <c r="AC17" s="173"/>
      <c r="AD17" s="173"/>
      <c r="AE17" s="173" t="str">
        <f t="shared" si="3"/>
        <v/>
      </c>
    </row>
    <row r="18" spans="1:31" s="97" customFormat="1" ht="15" customHeight="1">
      <c r="A18" s="173" t="str">
        <f t="shared" si="4"/>
        <v/>
      </c>
      <c r="B18" s="173"/>
      <c r="C18" s="173"/>
      <c r="D18" s="173" t="str">
        <f t="shared" si="5"/>
        <v/>
      </c>
      <c r="E18" s="173"/>
      <c r="F18" s="6">
        <f>IF('1) 日本 - 中国'!A18="", "", '1) 日本 - 中国'!A18)</f>
        <v>43</v>
      </c>
      <c r="G18" s="175" t="str">
        <f>IF('1) 日本 - 中国'!B18="", "", '1) 日本 - 中国'!B18)</f>
        <v/>
      </c>
      <c r="H18" s="167" t="str">
        <f>IF('1) 日本 - 中国'!C18="", "", '1) 日本 - 中国'!C18)</f>
        <v/>
      </c>
      <c r="I18" s="195" t="s">
        <v>109</v>
      </c>
      <c r="J18" s="194" t="str">
        <f>IF('1) 日本 - 中国'!E18="", "", '1) 日本 - 中国'!E18)</f>
        <v/>
      </c>
      <c r="K18" s="177" t="s">
        <v>86</v>
      </c>
      <c r="L18" s="173"/>
      <c r="M18" s="173" t="str">
        <f>IF('1) 日本 - 中国'!H18="", "", '1) 日本 - 中国'!H18)</f>
        <v/>
      </c>
      <c r="N18" s="173"/>
      <c r="O18" s="173"/>
      <c r="P18" s="173"/>
      <c r="Q18" s="173" t="str">
        <f>IF('1) 日本 - 中国'!L18="", "", '1) 日本 - 中国'!L18)</f>
        <v/>
      </c>
      <c r="R18" s="173" t="str">
        <f>IF('1) 日本 - 中国'!M18="", "", '1) 日本 - 中国'!M18)</f>
        <v/>
      </c>
      <c r="S18" s="173" t="str">
        <f>IF('1) 日本 - 中国'!N18="", "", '1) 日本 - 中国'!N18)</f>
        <v/>
      </c>
      <c r="T18" s="173" t="str">
        <f>IF('1) 日本 - 中国'!O18="", "", '1) 日本 - 中国'!O18)</f>
        <v/>
      </c>
      <c r="U18" s="173" t="str">
        <f>IF('1) 日本 - 中国'!P18="", "", '1) 日本 - 中国'!P18)</f>
        <v/>
      </c>
      <c r="V18" s="173"/>
      <c r="W18" s="173"/>
      <c r="X18" s="173"/>
      <c r="Y18" s="173"/>
      <c r="Z18" s="196" t="str">
        <f>IF('1) 日本 - 中国'!U18="", "", '1) 日本 - 中国'!U18)</f>
        <v/>
      </c>
      <c r="AA18" s="173"/>
      <c r="AB18" s="173" t="str">
        <f t="shared" si="2"/>
        <v/>
      </c>
      <c r="AC18" s="173"/>
      <c r="AD18" s="173"/>
      <c r="AE18" s="173" t="str">
        <f t="shared" si="3"/>
        <v/>
      </c>
    </row>
    <row r="19" spans="1:31" s="97" customFormat="1" ht="15" customHeight="1">
      <c r="A19" s="173" t="str">
        <f t="shared" si="4"/>
        <v/>
      </c>
      <c r="B19" s="173"/>
      <c r="C19" s="173"/>
      <c r="D19" s="173" t="str">
        <f t="shared" si="5"/>
        <v/>
      </c>
      <c r="E19" s="173"/>
      <c r="F19" s="6">
        <f>IF('1) 日本 - 中国'!A19="", "", '1) 日本 - 中国'!A19)</f>
        <v>44</v>
      </c>
      <c r="G19" s="175" t="str">
        <f>IF('1) 日本 - 中国'!B19="", "", '1) 日本 - 中国'!B19)</f>
        <v/>
      </c>
      <c r="H19" s="167" t="str">
        <f>IF('1) 日本 - 中国'!C19="", "", '1) 日本 - 中国'!C19)</f>
        <v/>
      </c>
      <c r="I19" s="195" t="s">
        <v>109</v>
      </c>
      <c r="J19" s="194" t="str">
        <f>IF('1) 日本 - 中国'!E19="", "", '1) 日本 - 中国'!E19)</f>
        <v/>
      </c>
      <c r="K19" s="177" t="s">
        <v>86</v>
      </c>
      <c r="L19" s="173"/>
      <c r="M19" s="173" t="str">
        <f>IF('1) 日本 - 中国'!H19="", "", '1) 日本 - 中国'!H19)</f>
        <v/>
      </c>
      <c r="N19" s="173"/>
      <c r="O19" s="173"/>
      <c r="P19" s="173"/>
      <c r="Q19" s="173" t="str">
        <f>IF('1) 日本 - 中国'!L19="", "", '1) 日本 - 中国'!L19)</f>
        <v/>
      </c>
      <c r="R19" s="173" t="str">
        <f>IF('1) 日本 - 中国'!M19="", "", '1) 日本 - 中国'!M19)</f>
        <v/>
      </c>
      <c r="S19" s="173" t="str">
        <f>IF('1) 日本 - 中国'!N19="", "", '1) 日本 - 中国'!N19)</f>
        <v/>
      </c>
      <c r="T19" s="173" t="str">
        <f>IF('1) 日本 - 中国'!O19="", "", '1) 日本 - 中国'!O19)</f>
        <v/>
      </c>
      <c r="U19" s="173" t="str">
        <f>IF('1) 日本 - 中国'!P19="", "", '1) 日本 - 中国'!P19)</f>
        <v/>
      </c>
      <c r="V19" s="173"/>
      <c r="W19" s="173"/>
      <c r="X19" s="173"/>
      <c r="Y19" s="173"/>
      <c r="Z19" s="196" t="str">
        <f>IF('1) 日本 - 中国'!U19="", "", '1) 日本 - 中国'!U19)</f>
        <v/>
      </c>
      <c r="AA19" s="173"/>
      <c r="AB19" s="173" t="str">
        <f t="shared" si="2"/>
        <v/>
      </c>
      <c r="AC19" s="173"/>
      <c r="AD19" s="173"/>
      <c r="AE19" s="173" t="str">
        <f t="shared" si="3"/>
        <v/>
      </c>
    </row>
    <row r="20" spans="1:31" s="97" customFormat="1" ht="15" customHeight="1">
      <c r="A20" s="173" t="str">
        <f t="shared" si="4"/>
        <v/>
      </c>
      <c r="B20" s="173"/>
      <c r="C20" s="173"/>
      <c r="D20" s="173" t="str">
        <f t="shared" si="5"/>
        <v/>
      </c>
      <c r="E20" s="173"/>
      <c r="F20" s="6">
        <f>IF('1) 日本 - 中国'!A20="", "", '1) 日本 - 中国'!A20)</f>
        <v>45</v>
      </c>
      <c r="G20" s="175" t="str">
        <f>IF('1) 日本 - 中国'!B20="", "", '1) 日本 - 中国'!B20)</f>
        <v/>
      </c>
      <c r="H20" s="167" t="str">
        <f>IF('1) 日本 - 中国'!C20="", "", '1) 日本 - 中国'!C20)</f>
        <v/>
      </c>
      <c r="I20" s="195" t="s">
        <v>109</v>
      </c>
      <c r="J20" s="194" t="str">
        <f>IF('1) 日本 - 中国'!E20="", "", '1) 日本 - 中国'!E20)</f>
        <v/>
      </c>
      <c r="K20" s="177" t="s">
        <v>86</v>
      </c>
      <c r="L20" s="173"/>
      <c r="M20" s="173" t="str">
        <f>IF('1) 日本 - 中国'!H20="", "", '1) 日本 - 中国'!H20)</f>
        <v/>
      </c>
      <c r="N20" s="173"/>
      <c r="O20" s="173"/>
      <c r="P20" s="173"/>
      <c r="Q20" s="173" t="str">
        <f>IF('1) 日本 - 中国'!L20="", "", '1) 日本 - 中国'!L20)</f>
        <v/>
      </c>
      <c r="R20" s="173" t="str">
        <f>IF('1) 日本 - 中国'!M20="", "", '1) 日本 - 中国'!M20)</f>
        <v/>
      </c>
      <c r="S20" s="173" t="str">
        <f>IF('1) 日本 - 中国'!N20="", "", '1) 日本 - 中国'!N20)</f>
        <v/>
      </c>
      <c r="T20" s="173" t="str">
        <f>IF('1) 日本 - 中国'!O20="", "", '1) 日本 - 中国'!O20)</f>
        <v/>
      </c>
      <c r="U20" s="173" t="str">
        <f>IF('1) 日本 - 中国'!P20="", "", '1) 日本 - 中国'!P20)</f>
        <v/>
      </c>
      <c r="V20" s="173"/>
      <c r="W20" s="173"/>
      <c r="X20" s="173"/>
      <c r="Y20" s="173"/>
      <c r="Z20" s="196" t="str">
        <f>IF('1) 日本 - 中国'!U20="", "", '1) 日本 - 中国'!U20)</f>
        <v/>
      </c>
      <c r="AA20" s="173"/>
      <c r="AB20" s="173" t="str">
        <f t="shared" si="2"/>
        <v/>
      </c>
      <c r="AC20" s="173"/>
      <c r="AD20" s="173"/>
      <c r="AE20" s="173" t="str">
        <f t="shared" si="3"/>
        <v/>
      </c>
    </row>
    <row r="21" spans="1:31" s="97" customFormat="1" ht="15" customHeight="1">
      <c r="A21" s="185" t="str">
        <f t="shared" si="4"/>
        <v/>
      </c>
      <c r="B21" s="185"/>
      <c r="C21" s="185"/>
      <c r="D21" s="185" t="str">
        <f t="shared" si="5"/>
        <v/>
      </c>
      <c r="E21" s="185"/>
      <c r="F21" s="179">
        <f>IF('1) 日本 - 中国'!A21="", "", '1) 日本 - 中国'!A21)</f>
        <v>46</v>
      </c>
      <c r="G21" s="180" t="str">
        <f>IF('1) 日本 - 中国'!B21="", "", '1) 日本 - 中国'!B21)</f>
        <v/>
      </c>
      <c r="H21" s="181" t="str">
        <f>IF('1) 日本 - 中国'!C21="", "", '1) 日本 - 中国'!C21)</f>
        <v/>
      </c>
      <c r="I21" s="182" t="s">
        <v>109</v>
      </c>
      <c r="J21" s="183" t="str">
        <f>IF('1) 日本 - 中国'!E21="", "", '1) 日本 - 中国'!E21)</f>
        <v/>
      </c>
      <c r="K21" s="184" t="s">
        <v>86</v>
      </c>
      <c r="L21" s="185"/>
      <c r="M21" s="185" t="str">
        <f>IF('1) 日本 - 中国'!H21="", "", '1) 日本 - 中国'!H21)</f>
        <v/>
      </c>
      <c r="N21" s="185"/>
      <c r="O21" s="185"/>
      <c r="P21" s="185"/>
      <c r="Q21" s="185" t="str">
        <f>IF('1) 日本 - 中国'!L21="", "", '1) 日本 - 中国'!L21)</f>
        <v/>
      </c>
      <c r="R21" s="185" t="str">
        <f>IF('1) 日本 - 中国'!M21="", "", '1) 日本 - 中国'!M21)</f>
        <v/>
      </c>
      <c r="S21" s="185" t="str">
        <f>IF('1) 日本 - 中国'!N21="", "", '1) 日本 - 中国'!N21)</f>
        <v/>
      </c>
      <c r="T21" s="185" t="str">
        <f>IF('1) 日本 - 中国'!O21="", "", '1) 日本 - 中国'!O21)</f>
        <v/>
      </c>
      <c r="U21" s="185" t="str">
        <f>IF('1) 日本 - 中国'!P21="", "", '1) 日本 - 中国'!P21)</f>
        <v/>
      </c>
      <c r="V21" s="185"/>
      <c r="W21" s="185"/>
      <c r="X21" s="185"/>
      <c r="Y21" s="185"/>
      <c r="Z21" s="197" t="str">
        <f>IF('1) 日本 - 中国'!U21="", "", '1) 日本 - 中国'!U21)</f>
        <v/>
      </c>
      <c r="AA21" s="185"/>
      <c r="AB21" s="185" t="str">
        <f t="shared" si="2"/>
        <v/>
      </c>
      <c r="AC21" s="185"/>
      <c r="AD21" s="185"/>
      <c r="AE21" s="18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7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8" t="str">
        <f>A7</f>
        <v>日本 - 上海 - レムチャバン</v>
      </c>
      <c r="F24" s="128" t="s">
        <v>120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29" t="s">
        <v>6</v>
      </c>
      <c r="G25" s="309" t="s">
        <v>7</v>
      </c>
      <c r="H25" s="309" t="s">
        <v>8</v>
      </c>
      <c r="I25" s="318"/>
      <c r="J25" s="318"/>
      <c r="K25" s="31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29"/>
      <c r="G26" s="310"/>
      <c r="H26" s="310" t="s">
        <v>105</v>
      </c>
      <c r="I26" s="352"/>
      <c r="J26" s="322" t="s">
        <v>106</v>
      </c>
      <c r="K26" s="32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140</v>
      </c>
      <c r="AC26" s="50"/>
      <c r="AD26" s="50"/>
      <c r="AE26" s="40" t="str">
        <f>AE9</f>
        <v>翌週月/MON</v>
      </c>
    </row>
    <row r="27" spans="1:31" s="31" customFormat="1" ht="15" customHeight="1">
      <c r="A27" s="131" t="e">
        <f t="shared" ref="A27:A38" si="6">IF(D27="","",D27-8)</f>
        <v>#VALUE!</v>
      </c>
      <c r="B27" s="199"/>
      <c r="C27" s="199"/>
      <c r="D27" s="131" t="e">
        <f t="shared" ref="D27:D36" si="7">IF(M27="","",M27-2)</f>
        <v>#VALUE!</v>
      </c>
      <c r="E27" s="199"/>
      <c r="F27" s="198">
        <f>IF('1) 日本 - 中国'!A27="", "", '1) 日本 - 中国'!A27)</f>
        <v>35</v>
      </c>
      <c r="G27" s="166" t="str">
        <f>IF('1) 日本 - 中国'!B27="", "", '1) 日本 - 中国'!B27)</f>
        <v>No Service</v>
      </c>
      <c r="H27" s="167" t="str">
        <f>IF('1) 日本 - 中国'!C27="", "", '1) 日本 - 中国'!C27)</f>
        <v/>
      </c>
      <c r="I27" s="195" t="s">
        <v>77</v>
      </c>
      <c r="J27" s="194" t="str">
        <f>IF('1) 日本 - 中国'!E27="", "", '1) 日本 - 中国'!E27)</f>
        <v/>
      </c>
      <c r="K27" s="177" t="s">
        <v>86</v>
      </c>
      <c r="L27" s="199"/>
      <c r="M27" s="131" t="str">
        <f>IF('1) 日本 - 中国'!H27="", "", '1) 日本 - 中国'!H27)</f>
        <v>SKIP</v>
      </c>
      <c r="N27" s="200"/>
      <c r="O27" s="131"/>
      <c r="P27" s="131"/>
      <c r="Q27" s="131" t="str">
        <f>IF('1) 日本 - 中国'!L27="", "", '1) 日本 - 中国'!L27)</f>
        <v>SKIP</v>
      </c>
      <c r="R27" s="200" t="str">
        <f>IF('1) 日本 - 中国'!M27="", "", '1) 日本 - 中国'!M27)</f>
        <v>SKIP</v>
      </c>
      <c r="S27" s="131" t="str">
        <f>IF('1) 日本 - 中国'!N27="", "", '1) 日本 - 中国'!N27)</f>
        <v>SKIP</v>
      </c>
      <c r="T27" s="200" t="str">
        <f>IF('1) 日本 - 中国'!O27="", "", '1) 日本 - 中国'!O27)</f>
        <v>SKIP</v>
      </c>
      <c r="U27" s="131" t="str">
        <f>IF('1) 日本 - 中国'!P27="", "", '1) 日本 - 中国'!P27)</f>
        <v>SKIP</v>
      </c>
      <c r="V27" s="131"/>
      <c r="W27" s="131"/>
      <c r="X27" s="201"/>
      <c r="Y27" s="201"/>
      <c r="Z27" s="131" t="str">
        <f>IF('1) 日本 - 中国'!U27="", "", '1) 日本 - 中国'!U27)</f>
        <v>SKIP</v>
      </c>
      <c r="AA27" s="201"/>
      <c r="AB27" s="131" t="e">
        <f t="shared" ref="AB27:AB38" si="8">IF(Z27="","",Z27+8)</f>
        <v>#VALUE!</v>
      </c>
      <c r="AC27" s="199"/>
      <c r="AD27" s="199"/>
      <c r="AE27" s="131" t="e">
        <f t="shared" ref="AE27:AE38" si="9">IF(AB27="","",AB27+8)</f>
        <v>#VALUE!</v>
      </c>
    </row>
    <row r="28" spans="1:31" s="31" customFormat="1" ht="15" customHeight="1">
      <c r="A28" s="173" t="e">
        <f t="shared" si="6"/>
        <v>#VALUE!</v>
      </c>
      <c r="B28" s="202"/>
      <c r="C28" s="202"/>
      <c r="D28" s="173" t="e">
        <f t="shared" si="7"/>
        <v>#VALUE!</v>
      </c>
      <c r="E28" s="202"/>
      <c r="F28" s="174">
        <f>IF('1) 日本 - 中国'!A28="", "", '1) 日本 - 中国'!A28)</f>
        <v>36</v>
      </c>
      <c r="G28" s="175" t="str">
        <f>IF('1) 日本 - 中国'!B28="", "", '1) 日本 - 中国'!B28)</f>
        <v>No Service</v>
      </c>
      <c r="H28" s="167" t="str">
        <f>IF('1) 日本 - 中国'!C28="", "", '1) 日本 - 中国'!C28)</f>
        <v/>
      </c>
      <c r="I28" s="195" t="s">
        <v>77</v>
      </c>
      <c r="J28" s="194" t="str">
        <f>IF('1) 日本 - 中国'!E28="", "", '1) 日本 - 中国'!E28)</f>
        <v/>
      </c>
      <c r="K28" s="177" t="s">
        <v>86</v>
      </c>
      <c r="L28" s="173"/>
      <c r="M28" s="173" t="str">
        <f>IF('1) 日本 - 中国'!H28="", "", '1) 日本 - 中国'!H28)</f>
        <v>SKIP</v>
      </c>
      <c r="N28" s="202"/>
      <c r="O28" s="173"/>
      <c r="P28" s="173"/>
      <c r="Q28" s="173" t="str">
        <f>IF('1) 日本 - 中国'!L28="", "", '1) 日本 - 中国'!L28)</f>
        <v>SKIP</v>
      </c>
      <c r="R28" s="7" t="str">
        <f>IF('1) 日本 - 中国'!M28="", "", '1) 日本 - 中国'!M28)</f>
        <v>SKIP</v>
      </c>
      <c r="S28" s="173" t="str">
        <f>IF('1) 日本 - 中国'!N28="", "", '1) 日本 - 中国'!N28)</f>
        <v>SKIP</v>
      </c>
      <c r="T28" s="203" t="str">
        <f>IF('1) 日本 - 中国'!O28="", "", '1) 日本 - 中国'!O28)</f>
        <v>SKIP</v>
      </c>
      <c r="U28" s="173" t="str">
        <f>IF('1) 日本 - 中国'!P28="", "", '1) 日本 - 中国'!P28)</f>
        <v>SKIP</v>
      </c>
      <c r="V28" s="173"/>
      <c r="W28" s="173"/>
      <c r="X28" s="203"/>
      <c r="Y28" s="203"/>
      <c r="Z28" s="173" t="str">
        <f>IF('1) 日本 - 中国'!U28="", "", '1) 日本 - 中国'!U28)</f>
        <v>SKIP</v>
      </c>
      <c r="AA28" s="203"/>
      <c r="AB28" s="173" t="e">
        <f t="shared" si="8"/>
        <v>#VALUE!</v>
      </c>
      <c r="AC28" s="202"/>
      <c r="AD28" s="202"/>
      <c r="AE28" s="173" t="e">
        <f t="shared" si="9"/>
        <v>#VALUE!</v>
      </c>
    </row>
    <row r="29" spans="1:31" s="31" customFormat="1" ht="15" customHeight="1">
      <c r="A29" s="173">
        <f t="shared" si="6"/>
        <v>45897</v>
      </c>
      <c r="B29" s="202"/>
      <c r="C29" s="202"/>
      <c r="D29" s="173">
        <f t="shared" si="7"/>
        <v>45905</v>
      </c>
      <c r="E29" s="202"/>
      <c r="F29" s="174">
        <f>IF('1) 日本 - 中国'!A29="", "", '1) 日本 - 中国'!A29)</f>
        <v>37</v>
      </c>
      <c r="G29" s="175" t="str">
        <f>IF('1) 日本 - 中国'!B29="", "", '1) 日本 - 中国'!B29)</f>
        <v>JI HANG</v>
      </c>
      <c r="H29" s="167">
        <f>IF('1) 日本 - 中国'!C29="", "", '1) 日本 - 中国'!C29)</f>
        <v>575</v>
      </c>
      <c r="I29" s="195" t="s">
        <v>77</v>
      </c>
      <c r="J29" s="194">
        <f>IF('1) 日本 - 中国'!E29="", "", '1) 日本 - 中国'!E29)</f>
        <v>575</v>
      </c>
      <c r="K29" s="177" t="s">
        <v>86</v>
      </c>
      <c r="L29" s="202"/>
      <c r="M29" s="173">
        <f>IF('1) 日本 - 中国'!H29="", "", '1) 日本 - 中国'!H29)</f>
        <v>45907</v>
      </c>
      <c r="N29" s="7"/>
      <c r="O29" s="173"/>
      <c r="P29" s="173"/>
      <c r="Q29" s="173" t="str">
        <f>IF('1) 日本 - 中国'!L29="", "", '1) 日本 - 中国'!L29)</f>
        <v>SKIP</v>
      </c>
      <c r="R29" s="7" t="str">
        <f>IF('1) 日本 - 中国'!M29="", "", '1) 日本 - 中国'!M29)</f>
        <v>SKIP</v>
      </c>
      <c r="S29" s="173" t="str">
        <f>IF('1) 日本 - 中国'!N29="", "", '1) 日本 - 中国'!N29)</f>
        <v>SKIP</v>
      </c>
      <c r="T29" s="7">
        <f>IF('1) 日本 - 中国'!O29="", "", '1) 日本 - 中国'!O29)</f>
        <v>45910</v>
      </c>
      <c r="U29" s="173">
        <f>IF('1) 日本 - 中国'!P29="", "", '1) 日本 - 中国'!P29)</f>
        <v>45910</v>
      </c>
      <c r="V29" s="173"/>
      <c r="W29" s="173"/>
      <c r="X29" s="173"/>
      <c r="Y29" s="173"/>
      <c r="Z29" s="173">
        <f>IF('1) 日本 - 中国'!U29="", "", '1) 日本 - 中国'!U29)</f>
        <v>45913</v>
      </c>
      <c r="AA29" s="173"/>
      <c r="AB29" s="173">
        <f t="shared" si="8"/>
        <v>45921</v>
      </c>
      <c r="AC29" s="202"/>
      <c r="AD29" s="202"/>
      <c r="AE29" s="173">
        <f t="shared" si="9"/>
        <v>45929</v>
      </c>
    </row>
    <row r="30" spans="1:31" s="31" customFormat="1" ht="15" customHeight="1">
      <c r="A30" s="173">
        <f t="shared" si="6"/>
        <v>45903</v>
      </c>
      <c r="B30" s="173"/>
      <c r="C30" s="173"/>
      <c r="D30" s="173">
        <f t="shared" si="7"/>
        <v>45911</v>
      </c>
      <c r="E30" s="173"/>
      <c r="F30" s="174">
        <f>IF('1) 日本 - 中国'!A30="", "", '1) 日本 - 中国'!A30)</f>
        <v>38</v>
      </c>
      <c r="G30" s="175" t="str">
        <f>IF('1) 日本 - 中国'!B30="", "", '1) 日本 - 中国'!B30)</f>
        <v>JI HANG</v>
      </c>
      <c r="H30" s="167">
        <f>IF('1) 日本 - 中国'!C30="", "", '1) 日本 - 中国'!C30)</f>
        <v>576</v>
      </c>
      <c r="I30" s="195" t="s">
        <v>77</v>
      </c>
      <c r="J30" s="194">
        <f>IF('1) 日本 - 中国'!E30="", "", '1) 日本 - 中国'!E30)</f>
        <v>576</v>
      </c>
      <c r="K30" s="177" t="s">
        <v>86</v>
      </c>
      <c r="L30" s="173"/>
      <c r="M30" s="173">
        <f>IF('1) 日本 - 中国'!H30="", "", '1) 日本 - 中国'!H30)</f>
        <v>45913</v>
      </c>
      <c r="N30" s="202"/>
      <c r="O30" s="173"/>
      <c r="P30" s="173"/>
      <c r="Q30" s="173">
        <f>IF('1) 日本 - 中国'!L30="", "", '1) 日本 - 中国'!L30)</f>
        <v>45916</v>
      </c>
      <c r="R30" s="7">
        <f>IF('1) 日本 - 中国'!M30="", "", '1) 日本 - 中国'!M30)</f>
        <v>45916</v>
      </c>
      <c r="S30" s="173">
        <f>IF('1) 日本 - 中国'!N30="", "", '1) 日本 - 中国'!N30)</f>
        <v>45916</v>
      </c>
      <c r="T30" s="7">
        <f>IF('1) 日本 - 中国'!O30="", "", '1) 日本 - 中国'!O30)</f>
        <v>45917</v>
      </c>
      <c r="U30" s="173">
        <f>IF('1) 日本 - 中国'!P30="", "", '1) 日本 - 中国'!P30)</f>
        <v>45917</v>
      </c>
      <c r="V30" s="173"/>
      <c r="W30" s="173"/>
      <c r="X30" s="173"/>
      <c r="Y30" s="173"/>
      <c r="Z30" s="173">
        <f>IF('1) 日本 - 中国'!U30="", "", '1) 日本 - 中国'!U30)</f>
        <v>45920</v>
      </c>
      <c r="AA30" s="173"/>
      <c r="AB30" s="173">
        <f t="shared" si="8"/>
        <v>45928</v>
      </c>
      <c r="AC30" s="173"/>
      <c r="AD30" s="173"/>
      <c r="AE30" s="173">
        <f t="shared" si="9"/>
        <v>45936</v>
      </c>
    </row>
    <row r="31" spans="1:31" s="31" customFormat="1" ht="15" customHeight="1">
      <c r="A31" s="202">
        <f t="shared" si="6"/>
        <v>45910</v>
      </c>
      <c r="B31" s="202"/>
      <c r="C31" s="202"/>
      <c r="D31" s="202">
        <f t="shared" si="7"/>
        <v>45918</v>
      </c>
      <c r="E31" s="202"/>
      <c r="F31" s="6">
        <f>IF('1) 日本 - 中国'!A31="", "", '1) 日本 - 中国'!A31)</f>
        <v>39</v>
      </c>
      <c r="G31" s="175" t="str">
        <f>IF('1) 日本 - 中国'!B31="", "", '1) 日本 - 中国'!B31)</f>
        <v>JI HANG</v>
      </c>
      <c r="H31" s="167">
        <f>IF('1) 日本 - 中国'!C31="", "", '1) 日本 - 中国'!C31)</f>
        <v>577</v>
      </c>
      <c r="I31" s="195" t="s">
        <v>77</v>
      </c>
      <c r="J31" s="194">
        <f>IF('1) 日本 - 中国'!E31="", "", '1) 日本 - 中国'!E31)</f>
        <v>577</v>
      </c>
      <c r="K31" s="177" t="s">
        <v>86</v>
      </c>
      <c r="L31" s="202"/>
      <c r="M31" s="173">
        <f>IF('1) 日本 - 中国'!H31="", "", '1) 日本 - 中国'!H31)</f>
        <v>45920</v>
      </c>
      <c r="N31" s="8"/>
      <c r="O31" s="204"/>
      <c r="P31" s="204"/>
      <c r="Q31" s="173">
        <f>IF('1) 日本 - 中国'!L31="", "", '1) 日本 - 中国'!L31)</f>
        <v>45923</v>
      </c>
      <c r="R31" s="7">
        <f>IF('1) 日本 - 中国'!M31="", "", '1) 日本 - 中国'!M31)</f>
        <v>45923</v>
      </c>
      <c r="S31" s="173">
        <f>IF('1) 日本 - 中国'!N31="", "", '1) 日本 - 中国'!N31)</f>
        <v>45923</v>
      </c>
      <c r="T31" s="7">
        <f>IF('1) 日本 - 中国'!O31="", "", '1) 日本 - 中国'!O31)</f>
        <v>45924</v>
      </c>
      <c r="U31" s="173">
        <f>IF('1) 日本 - 中国'!P31="", "", '1) 日本 - 中国'!P31)</f>
        <v>45924</v>
      </c>
      <c r="V31" s="173"/>
      <c r="W31" s="173"/>
      <c r="X31" s="203"/>
      <c r="Y31" s="203"/>
      <c r="Z31" s="203">
        <f>IF('1) 日本 - 中国'!U31="", "", '1) 日本 - 中国'!U31)</f>
        <v>45927</v>
      </c>
      <c r="AA31" s="203"/>
      <c r="AB31" s="202">
        <f t="shared" si="8"/>
        <v>45935</v>
      </c>
      <c r="AC31" s="202"/>
      <c r="AD31" s="202"/>
      <c r="AE31" s="173">
        <f t="shared" si="9"/>
        <v>45943</v>
      </c>
    </row>
    <row r="32" spans="1:31" s="31" customFormat="1" ht="15" customHeight="1">
      <c r="A32" s="202">
        <f t="shared" si="6"/>
        <v>45917</v>
      </c>
      <c r="B32" s="202"/>
      <c r="C32" s="202"/>
      <c r="D32" s="202">
        <f t="shared" si="7"/>
        <v>45925</v>
      </c>
      <c r="E32" s="202"/>
      <c r="F32" s="6">
        <f>IF('1) 日本 - 中国'!A32="", "", '1) 日本 - 中国'!A32)</f>
        <v>40</v>
      </c>
      <c r="G32" s="175" t="str">
        <f>IF('1) 日本 - 中国'!B32="", "", '1) 日本 - 中国'!B32)</f>
        <v>JI HANG</v>
      </c>
      <c r="H32" s="167">
        <f>IF('1) 日本 - 中国'!C32="", "", '1) 日本 - 中国'!C32)</f>
        <v>578</v>
      </c>
      <c r="I32" s="195" t="s">
        <v>77</v>
      </c>
      <c r="J32" s="194">
        <f>IF('1) 日本 - 中国'!E32="", "", '1) 日本 - 中国'!E32)</f>
        <v>578</v>
      </c>
      <c r="K32" s="177" t="s">
        <v>86</v>
      </c>
      <c r="L32" s="202"/>
      <c r="M32" s="173">
        <f>IF('1) 日本 - 中国'!H32="", "", '1) 日本 - 中国'!H32)</f>
        <v>45927</v>
      </c>
      <c r="N32" s="8"/>
      <c r="O32" s="204"/>
      <c r="P32" s="204"/>
      <c r="Q32" s="173">
        <f>IF('1) 日本 - 中国'!L32="", "", '1) 日本 - 中国'!L32)</f>
        <v>45930</v>
      </c>
      <c r="R32" s="7">
        <f>IF('1) 日本 - 中国'!M32="", "", '1) 日本 - 中国'!M32)</f>
        <v>45930</v>
      </c>
      <c r="S32" s="173">
        <f>IF('1) 日本 - 中国'!N32="", "", '1) 日本 - 中国'!N32)</f>
        <v>45930</v>
      </c>
      <c r="T32" s="7">
        <f>IF('1) 日本 - 中国'!O32="", "", '1) 日本 - 中国'!O32)</f>
        <v>45931</v>
      </c>
      <c r="U32" s="173">
        <f>IF('1) 日本 - 中国'!P32="", "", '1) 日本 - 中国'!P32)</f>
        <v>45931</v>
      </c>
      <c r="V32" s="173"/>
      <c r="W32" s="173"/>
      <c r="X32" s="203"/>
      <c r="Y32" s="203"/>
      <c r="Z32" s="203">
        <f>IF('1) 日本 - 中国'!U32="", "", '1) 日本 - 中国'!U32)</f>
        <v>45934</v>
      </c>
      <c r="AA32" s="203"/>
      <c r="AB32" s="202">
        <f t="shared" si="8"/>
        <v>45942</v>
      </c>
      <c r="AC32" s="202"/>
      <c r="AD32" s="202"/>
      <c r="AE32" s="173">
        <f t="shared" si="9"/>
        <v>45950</v>
      </c>
    </row>
    <row r="33" spans="1:31" s="97" customFormat="1" ht="15" customHeight="1">
      <c r="A33" s="202">
        <f t="shared" si="6"/>
        <v>45924</v>
      </c>
      <c r="B33" s="202"/>
      <c r="C33" s="202"/>
      <c r="D33" s="202">
        <f t="shared" si="7"/>
        <v>45932</v>
      </c>
      <c r="E33" s="202"/>
      <c r="F33" s="174">
        <f>IF('1) 日本 - 中国'!A33="", "", '1) 日本 - 中国'!A33)</f>
        <v>41</v>
      </c>
      <c r="G33" s="175" t="str">
        <f>IF('1) 日本 - 中国'!B33="", "", '1) 日本 - 中国'!B33)</f>
        <v>JI HANG</v>
      </c>
      <c r="H33" s="167">
        <f>IF('1) 日本 - 中国'!C33="", "", '1) 日本 - 中国'!C33)</f>
        <v>579</v>
      </c>
      <c r="I33" s="195" t="s">
        <v>77</v>
      </c>
      <c r="J33" s="194">
        <f>IF('1) 日本 - 中国'!E33="", "", '1) 日本 - 中国'!E33)</f>
        <v>579</v>
      </c>
      <c r="K33" s="177" t="s">
        <v>86</v>
      </c>
      <c r="L33" s="202"/>
      <c r="M33" s="173">
        <f>IF('1) 日本 - 中国'!H33="", "", '1) 日本 - 中国'!H33)</f>
        <v>45934</v>
      </c>
      <c r="N33" s="8"/>
      <c r="O33" s="204"/>
      <c r="P33" s="204"/>
      <c r="Q33" s="173">
        <f>IF('1) 日本 - 中国'!L33="", "", '1) 日本 - 中国'!L33)</f>
        <v>45937</v>
      </c>
      <c r="R33" s="7">
        <f>IF('1) 日本 - 中国'!M33="", "", '1) 日本 - 中国'!M33)</f>
        <v>45937</v>
      </c>
      <c r="S33" s="173">
        <f>IF('1) 日本 - 中国'!N33="", "", '1) 日本 - 中国'!N33)</f>
        <v>45937</v>
      </c>
      <c r="T33" s="7">
        <f>IF('1) 日本 - 中国'!O33="", "", '1) 日本 - 中国'!O33)</f>
        <v>45938</v>
      </c>
      <c r="U33" s="173">
        <f>IF('1) 日本 - 中国'!P33="", "", '1) 日本 - 中国'!P33)</f>
        <v>45938</v>
      </c>
      <c r="V33" s="173"/>
      <c r="W33" s="173"/>
      <c r="X33" s="203"/>
      <c r="Y33" s="203"/>
      <c r="Z33" s="203">
        <f>IF('1) 日本 - 中国'!U33="", "", '1) 日本 - 中国'!U33)</f>
        <v>45941</v>
      </c>
      <c r="AA33" s="203"/>
      <c r="AB33" s="202">
        <f t="shared" si="8"/>
        <v>45949</v>
      </c>
      <c r="AC33" s="202"/>
      <c r="AD33" s="202"/>
      <c r="AE33" s="173">
        <f t="shared" si="9"/>
        <v>45957</v>
      </c>
    </row>
    <row r="34" spans="1:31" s="97" customFormat="1" ht="15" customHeight="1">
      <c r="A34" s="202" t="str">
        <f t="shared" si="6"/>
        <v/>
      </c>
      <c r="B34" s="202"/>
      <c r="C34" s="202"/>
      <c r="D34" s="202" t="str">
        <f t="shared" si="7"/>
        <v/>
      </c>
      <c r="E34" s="202"/>
      <c r="F34" s="174">
        <f>IF('1) 日本 - 中国'!A34="", "", '1) 日本 - 中国'!A34)</f>
        <v>42</v>
      </c>
      <c r="G34" s="175" t="str">
        <f>IF('1) 日本 - 中国'!B34="", "", '1) 日本 - 中国'!B34)</f>
        <v/>
      </c>
      <c r="H34" s="167" t="str">
        <f>IF('1) 日本 - 中国'!C34="", "", '1) 日本 - 中国'!C34)</f>
        <v/>
      </c>
      <c r="I34" s="195" t="s">
        <v>77</v>
      </c>
      <c r="J34" s="194" t="str">
        <f>IF('1) 日本 - 中国'!E34="", "", '1) 日本 - 中国'!E34)</f>
        <v/>
      </c>
      <c r="K34" s="177" t="s">
        <v>86</v>
      </c>
      <c r="L34" s="202"/>
      <c r="M34" s="173" t="str">
        <f>IF('1) 日本 - 中国'!H34="", "", '1) 日本 - 中国'!H34)</f>
        <v/>
      </c>
      <c r="N34" s="8"/>
      <c r="O34" s="204"/>
      <c r="P34" s="173"/>
      <c r="Q34" s="173" t="str">
        <f>IF('1) 日本 - 中国'!L34="", "", '1) 日本 - 中国'!L34)</f>
        <v/>
      </c>
      <c r="R34" s="7" t="str">
        <f>IF('1) 日本 - 中国'!M34="", "", '1) 日本 - 中国'!M34)</f>
        <v/>
      </c>
      <c r="S34" s="173" t="str">
        <f>IF('1) 日本 - 中国'!N34="", "", '1) 日本 - 中国'!N34)</f>
        <v/>
      </c>
      <c r="T34" s="7" t="str">
        <f>IF('1) 日本 - 中国'!O34="", "", '1) 日本 - 中国'!O34)</f>
        <v/>
      </c>
      <c r="U34" s="173" t="str">
        <f>IF('1) 日本 - 中国'!P34="", "", '1) 日本 - 中国'!P34)</f>
        <v/>
      </c>
      <c r="V34" s="173"/>
      <c r="W34" s="173"/>
      <c r="X34" s="173"/>
      <c r="Y34" s="173"/>
      <c r="Z34" s="173" t="str">
        <f>IF('1) 日本 - 中国'!U34="", "", '1) 日本 - 中国'!U34)</f>
        <v/>
      </c>
      <c r="AA34" s="203"/>
      <c r="AB34" s="202" t="str">
        <f t="shared" si="8"/>
        <v/>
      </c>
      <c r="AC34" s="202"/>
      <c r="AD34" s="202"/>
      <c r="AE34" s="173" t="str">
        <f t="shared" si="9"/>
        <v/>
      </c>
    </row>
    <row r="35" spans="1:31" s="97" customFormat="1" ht="15" customHeight="1">
      <c r="A35" s="202" t="str">
        <f t="shared" si="6"/>
        <v/>
      </c>
      <c r="B35" s="202"/>
      <c r="C35" s="202"/>
      <c r="D35" s="202" t="str">
        <f t="shared" si="7"/>
        <v/>
      </c>
      <c r="E35" s="202"/>
      <c r="F35" s="6">
        <f>IF('1) 日本 - 中国'!A35="", "", '1) 日本 - 中国'!A35)</f>
        <v>43</v>
      </c>
      <c r="G35" s="175" t="str">
        <f>IF('1) 日本 - 中国'!B35="", "", '1) 日本 - 中国'!B35)</f>
        <v/>
      </c>
      <c r="H35" s="167" t="str">
        <f>IF('1) 日本 - 中国'!C35="", "", '1) 日本 - 中国'!C35)</f>
        <v/>
      </c>
      <c r="I35" s="195" t="s">
        <v>77</v>
      </c>
      <c r="J35" s="194" t="str">
        <f>IF('1) 日本 - 中国'!E35="", "", '1) 日本 - 中国'!E35)</f>
        <v/>
      </c>
      <c r="K35" s="177" t="s">
        <v>86</v>
      </c>
      <c r="L35" s="202"/>
      <c r="M35" s="173" t="str">
        <f>IF('1) 日本 - 中国'!H35="", "", '1) 日本 - 中国'!H35)</f>
        <v/>
      </c>
      <c r="N35" s="8"/>
      <c r="O35" s="204"/>
      <c r="P35" s="173"/>
      <c r="Q35" s="173" t="str">
        <f>IF('1) 日本 - 中国'!L35="", "", '1) 日本 - 中国'!L35)</f>
        <v/>
      </c>
      <c r="R35" s="7" t="str">
        <f>IF('1) 日本 - 中国'!M35="", "", '1) 日本 - 中国'!M35)</f>
        <v/>
      </c>
      <c r="S35" s="173" t="str">
        <f>IF('1) 日本 - 中国'!N35="", "", '1) 日本 - 中国'!N35)</f>
        <v/>
      </c>
      <c r="T35" s="7" t="str">
        <f>IF('1) 日本 - 中国'!O35="", "", '1) 日本 - 中国'!O35)</f>
        <v/>
      </c>
      <c r="U35" s="173" t="str">
        <f>IF('1) 日本 - 中国'!P35="", "", '1) 日本 - 中国'!P35)</f>
        <v/>
      </c>
      <c r="V35" s="173"/>
      <c r="W35" s="173"/>
      <c r="X35" s="203"/>
      <c r="Y35" s="203"/>
      <c r="Z35" s="203" t="str">
        <f>IF('1) 日本 - 中国'!U35="", "", '1) 日本 - 中国'!U35)</f>
        <v/>
      </c>
      <c r="AA35" s="173"/>
      <c r="AB35" s="202" t="str">
        <f t="shared" si="8"/>
        <v/>
      </c>
      <c r="AC35" s="202"/>
      <c r="AD35" s="202"/>
      <c r="AE35" s="173" t="str">
        <f t="shared" si="9"/>
        <v/>
      </c>
    </row>
    <row r="36" spans="1:31" s="97" customFormat="1" ht="15" customHeight="1">
      <c r="A36" s="173" t="str">
        <f t="shared" si="6"/>
        <v/>
      </c>
      <c r="B36" s="173"/>
      <c r="C36" s="173"/>
      <c r="D36" s="173" t="str">
        <f t="shared" si="7"/>
        <v/>
      </c>
      <c r="E36" s="173"/>
      <c r="F36" s="174">
        <f>IF('1) 日本 - 中国'!A36="", "", '1) 日本 - 中国'!A36)</f>
        <v>44</v>
      </c>
      <c r="G36" s="175" t="str">
        <f>IF('1) 日本 - 中国'!B36="", "", '1) 日本 - 中国'!B36)</f>
        <v/>
      </c>
      <c r="H36" s="167" t="str">
        <f>IF('1) 日本 - 中国'!C36="", "", '1) 日本 - 中国'!C36)</f>
        <v/>
      </c>
      <c r="I36" s="195" t="s">
        <v>77</v>
      </c>
      <c r="J36" s="194" t="str">
        <f>IF('1) 日本 - 中国'!E36="", "", '1) 日本 - 中国'!E36)</f>
        <v/>
      </c>
      <c r="K36" s="177" t="s">
        <v>86</v>
      </c>
      <c r="L36" s="202"/>
      <c r="M36" s="173" t="str">
        <f>IF('1) 日本 - 中国'!H36="", "", '1) 日本 - 中国'!H36)</f>
        <v/>
      </c>
      <c r="N36" s="8"/>
      <c r="O36" s="204"/>
      <c r="P36" s="173"/>
      <c r="Q36" s="173" t="str">
        <f>IF('1) 日本 - 中国'!L36="", "", '1) 日本 - 中国'!L36)</f>
        <v/>
      </c>
      <c r="R36" s="7" t="str">
        <f>IF('1) 日本 - 中国'!M36="", "", '1) 日本 - 中国'!M36)</f>
        <v/>
      </c>
      <c r="S36" s="173" t="str">
        <f>IF('1) 日本 - 中国'!N36="", "", '1) 日本 - 中国'!N36)</f>
        <v/>
      </c>
      <c r="T36" s="7" t="str">
        <f>IF('1) 日本 - 中国'!O36="", "", '1) 日本 - 中国'!O36)</f>
        <v/>
      </c>
      <c r="U36" s="173" t="str">
        <f>IF('1) 日本 - 中国'!P36="", "", '1) 日本 - 中国'!P36)</f>
        <v/>
      </c>
      <c r="V36" s="173"/>
      <c r="W36" s="173"/>
      <c r="X36" s="173"/>
      <c r="Y36" s="173"/>
      <c r="Z36" s="173" t="str">
        <f>IF('1) 日本 - 中国'!U36="", "", '1) 日本 - 中国'!U36)</f>
        <v/>
      </c>
      <c r="AA36" s="173"/>
      <c r="AB36" s="173" t="str">
        <f t="shared" si="8"/>
        <v/>
      </c>
      <c r="AC36" s="173"/>
      <c r="AD36" s="173"/>
      <c r="AE36" s="173" t="str">
        <f t="shared" si="9"/>
        <v/>
      </c>
    </row>
    <row r="37" spans="1:31" s="97" customFormat="1" ht="15" customHeight="1">
      <c r="A37" s="202" t="str">
        <f t="shared" si="6"/>
        <v/>
      </c>
      <c r="B37" s="202"/>
      <c r="C37" s="202"/>
      <c r="D37" s="202" t="str">
        <f t="shared" ref="D37" si="10">IF(M37="","",M37-2)</f>
        <v/>
      </c>
      <c r="E37" s="202"/>
      <c r="F37" s="174">
        <f>IF('1) 日本 - 中国'!A37="", "", '1) 日本 - 中国'!A37)</f>
        <v>45</v>
      </c>
      <c r="G37" s="175" t="str">
        <f>IF('1) 日本 - 中国'!B37="", "", '1) 日本 - 中国'!B37)</f>
        <v/>
      </c>
      <c r="H37" s="167" t="str">
        <f>IF('1) 日本 - 中国'!C37="", "", '1) 日本 - 中国'!C37)</f>
        <v/>
      </c>
      <c r="I37" s="195" t="s">
        <v>77</v>
      </c>
      <c r="J37" s="194" t="str">
        <f>IF('1) 日本 - 中国'!E37="", "", '1) 日本 - 中国'!E37)</f>
        <v/>
      </c>
      <c r="K37" s="177" t="s">
        <v>86</v>
      </c>
      <c r="L37" s="202"/>
      <c r="M37" s="173" t="str">
        <f>IF('1) 日本 - 中国'!H37="", "", '1) 日本 - 中国'!H37)</f>
        <v/>
      </c>
      <c r="N37" s="8"/>
      <c r="O37" s="204"/>
      <c r="P37" s="173"/>
      <c r="Q37" s="173" t="str">
        <f>IF('1) 日本 - 中国'!L37="", "", '1) 日本 - 中国'!L37)</f>
        <v/>
      </c>
      <c r="R37" s="7" t="str">
        <f>IF('1) 日本 - 中国'!M37="", "", '1) 日本 - 中国'!M37)</f>
        <v/>
      </c>
      <c r="S37" s="173" t="str">
        <f>IF('1) 日本 - 中国'!N37="", "", '1) 日本 - 中国'!N37)</f>
        <v/>
      </c>
      <c r="T37" s="7" t="str">
        <f>IF('1) 日本 - 中国'!O37="", "", '1) 日本 - 中国'!O37)</f>
        <v/>
      </c>
      <c r="U37" s="173" t="str">
        <f>IF('1) 日本 - 中国'!P37="", "", '1) 日本 - 中国'!P37)</f>
        <v/>
      </c>
      <c r="V37" s="173"/>
      <c r="W37" s="173"/>
      <c r="X37" s="173"/>
      <c r="Y37" s="173"/>
      <c r="Z37" s="173" t="str">
        <f>IF('1) 日本 - 中国'!U37="", "", '1) 日本 - 中国'!U37)</f>
        <v/>
      </c>
      <c r="AA37" s="203"/>
      <c r="AB37" s="202" t="str">
        <f t="shared" si="8"/>
        <v/>
      </c>
      <c r="AC37" s="202"/>
      <c r="AD37" s="202"/>
      <c r="AE37" s="173" t="str">
        <f t="shared" si="9"/>
        <v/>
      </c>
    </row>
    <row r="38" spans="1:31" s="97" customFormat="1" ht="15" customHeight="1">
      <c r="A38" s="208" t="str">
        <f t="shared" si="6"/>
        <v/>
      </c>
      <c r="B38" s="208"/>
      <c r="C38" s="208"/>
      <c r="D38" s="208" t="str">
        <f>IF(M38="","",M38-2)</f>
        <v/>
      </c>
      <c r="E38" s="208"/>
      <c r="F38" s="205">
        <f>IF('1) 日本 - 中国'!A38="", "", '1) 日本 - 中国'!A38)</f>
        <v>46</v>
      </c>
      <c r="G38" s="180" t="str">
        <f>IF('1) 日本 - 中国'!B38="", "", '1) 日本 - 中国'!B38)</f>
        <v/>
      </c>
      <c r="H38" s="181" t="str">
        <f>IF('1) 日本 - 中国'!C38="", "", '1) 日本 - 中国'!C38)</f>
        <v/>
      </c>
      <c r="I38" s="206" t="s">
        <v>77</v>
      </c>
      <c r="J38" s="207" t="str">
        <f>IF('1) 日本 - 中国'!E38="", "", '1) 日本 - 中国'!E38)</f>
        <v/>
      </c>
      <c r="K38" s="184" t="s">
        <v>86</v>
      </c>
      <c r="L38" s="208"/>
      <c r="M38" s="185" t="str">
        <f>IF('1) 日本 - 中国'!H38="", "", '1) 日本 - 中国'!H38)</f>
        <v/>
      </c>
      <c r="N38" s="209"/>
      <c r="O38" s="210"/>
      <c r="P38" s="185"/>
      <c r="Q38" s="185" t="str">
        <f>IF('1) 日本 - 中国'!L38="", "", '1) 日本 - 中国'!L38)</f>
        <v/>
      </c>
      <c r="R38" s="211" t="str">
        <f>IF('1) 日本 - 中国'!M38="", "", '1) 日本 - 中国'!M38)</f>
        <v/>
      </c>
      <c r="S38" s="185" t="str">
        <f>IF('1) 日本 - 中国'!N38="", "", '1) 日本 - 中国'!N38)</f>
        <v/>
      </c>
      <c r="T38" s="211" t="str">
        <f>IF('1) 日本 - 中国'!O38="", "", '1) 日本 - 中国'!O38)</f>
        <v/>
      </c>
      <c r="U38" s="185" t="str">
        <f>IF('1) 日本 - 中国'!P38="", "", '1) 日本 - 中国'!P38)</f>
        <v/>
      </c>
      <c r="V38" s="185"/>
      <c r="W38" s="185"/>
      <c r="X38" s="185"/>
      <c r="Y38" s="185"/>
      <c r="Z38" s="185" t="str">
        <f>IF('1) 日本 - 中国'!U38="", "", '1) 日本 - 中国'!U38)</f>
        <v/>
      </c>
      <c r="AA38" s="218"/>
      <c r="AB38" s="208" t="str">
        <f t="shared" si="8"/>
        <v/>
      </c>
      <c r="AC38" s="208"/>
      <c r="AD38" s="208"/>
      <c r="AE38" s="185" t="str">
        <f t="shared" si="9"/>
        <v/>
      </c>
    </row>
    <row r="39" spans="1:31" ht="15" customHeight="1">
      <c r="F39" s="31" t="s">
        <v>67</v>
      </c>
      <c r="G39" s="113"/>
      <c r="H39" s="114"/>
      <c r="I39" s="114"/>
      <c r="J39" s="114"/>
      <c r="K39" s="114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7"/>
      <c r="G40" s="97"/>
      <c r="H40" s="97"/>
      <c r="I40" s="97"/>
      <c r="J40" s="97"/>
      <c r="K40" s="97"/>
      <c r="L40" s="107"/>
      <c r="M40" s="97"/>
      <c r="N40" s="97"/>
      <c r="O40" s="97"/>
      <c r="P40" s="97"/>
      <c r="Q40" s="107"/>
      <c r="R40" s="107"/>
      <c r="S40" s="107"/>
      <c r="T40" s="107"/>
      <c r="U40" s="97"/>
      <c r="V40" s="97"/>
      <c r="W40" s="97"/>
      <c r="X40" s="97"/>
      <c r="Y40" s="107"/>
      <c r="Z40" s="107"/>
      <c r="AA40" s="107"/>
    </row>
    <row r="41" spans="1:31" s="31" customFormat="1" ht="15" customHeight="1">
      <c r="F41" s="97"/>
      <c r="G41" s="97"/>
      <c r="H41" s="97"/>
      <c r="I41" s="97"/>
      <c r="J41" s="97"/>
      <c r="K41" s="97"/>
      <c r="L41" s="107"/>
      <c r="M41" s="97"/>
      <c r="N41" s="97"/>
      <c r="O41" s="97"/>
      <c r="P41" s="97"/>
      <c r="Q41" s="107"/>
      <c r="R41" s="107"/>
      <c r="S41" s="107"/>
      <c r="T41" s="107"/>
      <c r="U41" s="97"/>
      <c r="V41" s="97"/>
      <c r="W41" s="97"/>
      <c r="X41" s="97"/>
      <c r="Y41" s="107"/>
      <c r="Z41" s="107"/>
      <c r="AA41" s="107"/>
    </row>
    <row r="42" spans="1:31" s="31" customFormat="1" ht="15" customHeight="1">
      <c r="L42" s="38"/>
      <c r="M42" s="97"/>
      <c r="N42" s="97"/>
      <c r="O42" s="97"/>
      <c r="P42" s="97"/>
      <c r="Q42" s="38"/>
      <c r="R42" s="107"/>
      <c r="S42" s="107"/>
      <c r="T42" s="107"/>
      <c r="U42" s="97"/>
      <c r="V42" s="97"/>
      <c r="W42" s="97"/>
      <c r="X42" s="97"/>
      <c r="Y42" s="107"/>
      <c r="Z42" s="107"/>
      <c r="AA42" s="38"/>
    </row>
    <row r="43" spans="1:31" s="31" customFormat="1" ht="15" customHeight="1"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31" s="31" customFormat="1" ht="15" customHeight="1"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1:31" s="97" customFormat="1" ht="15" customHeight="1">
      <c r="F45" s="116"/>
      <c r="G45" s="117"/>
      <c r="H45" s="118"/>
      <c r="I45" s="118"/>
      <c r="J45" s="118"/>
      <c r="K45" s="118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7" customFormat="1" ht="15" customHeight="1">
      <c r="F46" s="116"/>
      <c r="G46" s="117"/>
      <c r="H46" s="118"/>
      <c r="I46" s="118"/>
      <c r="J46" s="118"/>
      <c r="K46" s="118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7" customFormat="1" ht="15" customHeight="1">
      <c r="F47" s="116"/>
      <c r="G47" s="117"/>
      <c r="H47" s="118"/>
      <c r="I47" s="118"/>
      <c r="J47" s="118"/>
      <c r="K47" s="118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6"/>
      <c r="G48" s="117"/>
      <c r="H48" s="118"/>
      <c r="I48" s="118"/>
      <c r="J48" s="118"/>
      <c r="K48" s="118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6"/>
      <c r="G49" s="117"/>
      <c r="H49" s="118"/>
      <c r="I49" s="118"/>
      <c r="J49" s="118"/>
      <c r="K49" s="118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6"/>
      <c r="G50" s="117"/>
      <c r="H50" s="118"/>
      <c r="I50" s="118"/>
      <c r="J50" s="118"/>
      <c r="K50" s="118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7" customFormat="1" ht="15" customHeight="1">
      <c r="F51" s="116"/>
      <c r="G51" s="117"/>
      <c r="H51" s="118"/>
      <c r="I51" s="118"/>
      <c r="J51" s="118"/>
      <c r="K51" s="11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7" customFormat="1" ht="15" customHeight="1">
      <c r="F52" s="116"/>
      <c r="G52" s="117"/>
      <c r="H52" s="118"/>
      <c r="I52" s="118"/>
      <c r="J52" s="118"/>
      <c r="K52" s="118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7" customFormat="1" ht="15" customHeight="1">
      <c r="F53" s="116"/>
      <c r="G53" s="117"/>
      <c r="H53" s="118"/>
      <c r="I53" s="118"/>
      <c r="J53" s="118"/>
      <c r="K53" s="118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7" customFormat="1" ht="15" customHeight="1">
      <c r="F54" s="116"/>
      <c r="G54" s="117"/>
      <c r="H54" s="118"/>
      <c r="I54" s="118"/>
      <c r="J54" s="118"/>
      <c r="K54" s="11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7" customFormat="1" ht="15" customHeight="1">
      <c r="F55" s="116"/>
      <c r="G55" s="117"/>
      <c r="H55" s="118"/>
      <c r="I55" s="118"/>
      <c r="J55" s="118"/>
      <c r="K55" s="11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7" customFormat="1" ht="15" customHeight="1">
      <c r="F56" s="116"/>
      <c r="G56" s="117"/>
      <c r="H56" s="118"/>
      <c r="I56" s="118"/>
      <c r="J56" s="118"/>
      <c r="K56" s="118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7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7"/>
      <c r="I65" s="97"/>
      <c r="J65" s="97"/>
      <c r="K65" s="97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4"/>
      <c r="B69" s="94"/>
      <c r="C69" s="94"/>
      <c r="D69" s="94"/>
      <c r="E69" s="119"/>
      <c r="F69" s="94"/>
      <c r="G69" s="94"/>
      <c r="H69" s="120"/>
      <c r="I69" s="120"/>
      <c r="J69" s="120"/>
      <c r="K69" s="120"/>
      <c r="L69" s="120"/>
      <c r="M69" s="120"/>
      <c r="N69" s="119"/>
      <c r="O69" s="23"/>
      <c r="P69" s="119"/>
      <c r="Q69" s="120"/>
      <c r="R69" s="94"/>
      <c r="S69" s="23"/>
      <c r="T69" s="94"/>
      <c r="U69" s="94"/>
      <c r="V69" s="23"/>
      <c r="W69" s="23"/>
      <c r="X69" s="23"/>
      <c r="Y69" s="23"/>
      <c r="Z69" s="23"/>
      <c r="AA69" s="23"/>
      <c r="AB69" s="94"/>
      <c r="AC69" s="94"/>
    </row>
    <row r="70" spans="1:29" ht="15.75" customHeight="1">
      <c r="A70" s="94"/>
      <c r="B70" s="94"/>
      <c r="C70" s="94"/>
      <c r="D70" s="94"/>
      <c r="E70" s="119"/>
      <c r="F70" s="94"/>
      <c r="G70" s="94"/>
      <c r="H70" s="120"/>
      <c r="I70" s="120"/>
      <c r="J70" s="120"/>
      <c r="K70" s="120"/>
      <c r="L70" s="120"/>
      <c r="M70" s="120"/>
      <c r="N70" s="119"/>
      <c r="O70" s="23"/>
      <c r="P70" s="119"/>
      <c r="Q70" s="120"/>
      <c r="R70" s="94"/>
      <c r="S70" s="23"/>
      <c r="T70" s="94"/>
      <c r="U70" s="94"/>
      <c r="V70" s="23"/>
      <c r="W70" s="23"/>
      <c r="X70" s="23"/>
      <c r="Y70" s="23"/>
      <c r="Z70" s="23"/>
      <c r="AA70" s="23"/>
      <c r="AB70" s="94"/>
      <c r="AC70" s="94"/>
    </row>
    <row r="71" spans="1:29" ht="15.75" customHeight="1">
      <c r="E71" s="22"/>
      <c r="F71" s="121"/>
      <c r="G71" s="121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4"/>
      <c r="G73" s="94"/>
      <c r="H73" s="94"/>
      <c r="I73" s="94"/>
      <c r="J73" s="94"/>
      <c r="K73" s="94"/>
      <c r="L73" s="94"/>
      <c r="M73" s="94"/>
      <c r="N73" s="23"/>
      <c r="O73" s="23"/>
      <c r="P73" s="23"/>
      <c r="Q73" s="94"/>
      <c r="R73" s="94"/>
      <c r="S73" s="23"/>
      <c r="T73" s="94"/>
      <c r="U73" s="94"/>
      <c r="V73" s="23"/>
      <c r="W73" s="23"/>
      <c r="X73" s="23"/>
      <c r="Y73" s="23"/>
      <c r="Z73" s="23"/>
      <c r="AA73" s="23"/>
    </row>
    <row r="74" spans="1:29" ht="15.75" customHeight="1">
      <c r="E74" s="23"/>
      <c r="F74" s="94"/>
      <c r="G74" s="94"/>
      <c r="H74" s="94"/>
      <c r="I74" s="94"/>
      <c r="J74" s="94"/>
      <c r="K74" s="94"/>
      <c r="L74" s="94"/>
      <c r="M74" s="94"/>
      <c r="N74" s="23"/>
      <c r="O74" s="23"/>
      <c r="P74" s="23"/>
      <c r="Q74" s="94"/>
      <c r="R74" s="94"/>
      <c r="S74" s="23"/>
      <c r="T74" s="94"/>
      <c r="U74" s="94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G18" sqref="G18"/>
    </sheetView>
  </sheetViews>
  <sheetFormatPr defaultColWidth="7.625" defaultRowHeight="15.75" customHeight="1" outlineLevelRow="1" outlineLevelCol="1"/>
  <cols>
    <col min="1" max="2" width="15.625" style="21" customWidth="1"/>
    <col min="3" max="3" width="4.875" style="21" customWidth="1"/>
    <col min="4" max="4" width="9.125" style="21" customWidth="1"/>
    <col min="5" max="5" width="20.625" style="21" customWidth="1"/>
    <col min="6" max="6" width="6.875" style="21" customWidth="1"/>
    <col min="7" max="7" width="4.125" style="21" customWidth="1"/>
    <col min="8" max="8" width="6.875" style="21" customWidth="1"/>
    <col min="9" max="9" width="4.125" style="21" customWidth="1"/>
    <col min="10" max="12" width="15.625" style="21" customWidth="1"/>
    <col min="13" max="13" width="4.875" style="21" customWidth="1"/>
    <col min="14" max="14" width="15.625" style="21" hidden="1" customWidth="1" outlineLevel="1"/>
    <col min="15" max="15" width="15.625" style="21" customWidth="1" collapsed="1"/>
    <col min="16" max="16" width="15.625" style="21" customWidth="1"/>
    <col min="17" max="19" width="15.625" style="21" hidden="1" customWidth="1" outlineLevel="1"/>
    <col min="20" max="21" width="15.875" style="21" hidden="1" customWidth="1" outlineLevel="1"/>
    <col min="22" max="22" width="4.5" style="21" hidden="1" customWidth="1" outlineLevel="1"/>
    <col min="23" max="25" width="15.625" style="21" hidden="1" customWidth="1" outlineLevel="1"/>
    <col min="26" max="26" width="13.875" style="21" customWidth="1" collapsed="1"/>
    <col min="27" max="39" width="13.875" style="21" customWidth="1"/>
    <col min="40" max="16384" width="7.625" style="21"/>
  </cols>
  <sheetData>
    <row r="1" spans="1:27" ht="15.75" customHeight="1">
      <c r="A1" s="30"/>
      <c r="B1" s="82"/>
      <c r="C1" s="82"/>
      <c r="K1" s="30"/>
      <c r="L1" s="82"/>
      <c r="M1" s="82"/>
      <c r="N1" s="82"/>
      <c r="O1" s="82"/>
      <c r="P1" s="82"/>
      <c r="Q1" s="82"/>
      <c r="R1" s="83"/>
      <c r="S1" s="83"/>
      <c r="T1" s="83"/>
      <c r="U1" s="83"/>
      <c r="V1" s="83"/>
    </row>
    <row r="2" spans="1:27" ht="15.75" customHeight="1">
      <c r="C2" s="340" t="s">
        <v>101</v>
      </c>
      <c r="D2" s="356"/>
      <c r="E2" s="356"/>
      <c r="F2" s="356"/>
      <c r="G2" s="28"/>
      <c r="H2" s="28"/>
      <c r="I2" s="28"/>
      <c r="J2" s="340" t="str">
        <f>'1) 日本 - 中国'!M2</f>
        <v>2025年9月スケジュール</v>
      </c>
      <c r="K2" s="356"/>
      <c r="L2" s="356"/>
      <c r="M2" s="356"/>
      <c r="N2" s="82"/>
      <c r="O2" s="82"/>
      <c r="P2" s="220"/>
      <c r="Q2" s="220"/>
      <c r="R2" s="220"/>
      <c r="S2" s="83"/>
      <c r="T2" s="83"/>
      <c r="U2" s="83"/>
      <c r="V2" s="83"/>
    </row>
    <row r="3" spans="1:27" ht="15.75" customHeight="1">
      <c r="C3" s="356"/>
      <c r="D3" s="356"/>
      <c r="E3" s="356"/>
      <c r="F3" s="356"/>
      <c r="G3" s="28"/>
      <c r="H3" s="28"/>
      <c r="I3" s="28"/>
      <c r="J3" s="356"/>
      <c r="K3" s="356"/>
      <c r="L3" s="356"/>
      <c r="M3" s="356"/>
      <c r="N3" s="82"/>
      <c r="O3" s="27" t="s">
        <v>3</v>
      </c>
      <c r="P3" s="160">
        <f>'1) 日本 - 中国'!U3</f>
        <v>45902</v>
      </c>
      <c r="Q3" s="220"/>
      <c r="R3" s="220"/>
      <c r="S3" s="74"/>
    </row>
    <row r="4" spans="1:27" ht="15.75" customHeight="1">
      <c r="C4" s="30" t="s">
        <v>102</v>
      </c>
      <c r="D4" s="221"/>
      <c r="E4" s="221"/>
      <c r="F4" s="221"/>
      <c r="G4" s="26"/>
      <c r="H4" s="26"/>
      <c r="I4" s="26"/>
      <c r="J4" s="74" t="s">
        <v>128</v>
      </c>
      <c r="K4" s="26"/>
      <c r="L4" s="74"/>
      <c r="M4" s="26"/>
      <c r="N4" s="75"/>
      <c r="O4" s="87" t="s">
        <v>5</v>
      </c>
      <c r="P4" s="88" t="str">
        <f>'1) 日本 - 中国'!U4</f>
        <v>No.573 (R-4)</v>
      </c>
      <c r="Q4" s="26"/>
      <c r="R4" s="74"/>
      <c r="S4" s="74"/>
      <c r="AA4" s="25"/>
    </row>
    <row r="5" spans="1:27" ht="15.75" customHeight="1" thickBot="1">
      <c r="A5" s="90"/>
      <c r="B5" s="90"/>
      <c r="C5" s="90"/>
      <c r="D5" s="89"/>
      <c r="E5" s="89"/>
      <c r="F5" s="90"/>
      <c r="G5" s="90"/>
      <c r="H5" s="90"/>
      <c r="I5" s="90"/>
      <c r="J5" s="90"/>
      <c r="K5" s="222" t="s">
        <v>134</v>
      </c>
      <c r="L5" s="90"/>
      <c r="M5" s="222"/>
      <c r="N5" s="90"/>
      <c r="O5" s="90"/>
      <c r="P5" s="90"/>
      <c r="Q5" s="222"/>
      <c r="R5" s="91"/>
      <c r="S5" s="91"/>
      <c r="T5" s="89"/>
      <c r="U5" s="89"/>
      <c r="V5" s="89"/>
      <c r="W5" s="89"/>
      <c r="X5" s="89"/>
      <c r="Y5" s="89"/>
      <c r="AA5" s="25"/>
    </row>
    <row r="6" spans="1:27" ht="15" customHeight="1">
      <c r="A6" s="128" t="s">
        <v>151</v>
      </c>
      <c r="O6" s="93"/>
    </row>
    <row r="7" spans="1:27" ht="15" hidden="1" customHeight="1" outlineLevel="1">
      <c r="A7" s="97"/>
      <c r="B7" s="97"/>
      <c r="C7" s="97"/>
      <c r="D7" s="128"/>
      <c r="E7" s="97"/>
      <c r="F7" s="97"/>
      <c r="G7" s="97"/>
      <c r="H7" s="97"/>
      <c r="I7" s="97"/>
      <c r="J7" s="97"/>
      <c r="K7" s="97"/>
      <c r="L7" s="97"/>
      <c r="M7" s="97"/>
      <c r="N7" s="97"/>
      <c r="O7" s="107"/>
      <c r="P7" s="97"/>
      <c r="Q7" s="97"/>
      <c r="R7" s="97"/>
      <c r="S7" s="97"/>
      <c r="T7" s="97"/>
      <c r="U7" s="97"/>
      <c r="V7" s="97"/>
      <c r="W7" s="97"/>
      <c r="X7" s="97"/>
      <c r="Y7" s="97"/>
    </row>
    <row r="8" spans="1:27" ht="15" hidden="1" customHeight="1" outlineLevel="1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</row>
    <row r="9" spans="1:27" ht="15" hidden="1" customHeight="1" outlineLevel="1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</row>
    <row r="10" spans="1:27" s="97" customFormat="1" ht="15" hidden="1" customHeight="1" outlineLevel="1">
      <c r="A10" s="56"/>
      <c r="B10" s="56"/>
      <c r="C10" s="56"/>
      <c r="D10" s="224"/>
      <c r="E10" s="225"/>
      <c r="F10" s="96"/>
      <c r="G10" s="70"/>
      <c r="H10" s="96"/>
      <c r="I10" s="70"/>
      <c r="J10" s="56"/>
      <c r="K10" s="56"/>
      <c r="L10" s="56"/>
      <c r="M10" s="56"/>
      <c r="N10" s="56"/>
      <c r="O10" s="22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8" customFormat="1" ht="15" hidden="1" customHeight="1" outlineLevel="1">
      <c r="A11" s="56"/>
      <c r="B11" s="56"/>
      <c r="C11" s="56"/>
      <c r="D11" s="224"/>
      <c r="E11" s="225"/>
      <c r="F11" s="96"/>
      <c r="G11" s="70"/>
      <c r="H11" s="96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7" customFormat="1" ht="15" hidden="1" customHeight="1" outlineLevel="1">
      <c r="A12" s="56"/>
      <c r="B12" s="56"/>
      <c r="C12" s="56"/>
      <c r="D12" s="224"/>
      <c r="E12" s="225"/>
      <c r="F12" s="96"/>
      <c r="G12" s="70"/>
      <c r="H12" s="96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7" customFormat="1" ht="15" hidden="1" customHeight="1" outlineLevel="1">
      <c r="A13" s="56"/>
      <c r="B13" s="56"/>
      <c r="C13" s="56"/>
      <c r="D13" s="224"/>
      <c r="E13" s="225"/>
      <c r="F13" s="96"/>
      <c r="G13" s="70"/>
      <c r="H13" s="96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7" customFormat="1" ht="15" hidden="1" customHeight="1" outlineLevel="1">
      <c r="A14" s="56"/>
      <c r="B14" s="56"/>
      <c r="C14" s="56"/>
      <c r="D14" s="224"/>
      <c r="E14" s="225"/>
      <c r="F14" s="96"/>
      <c r="G14" s="70"/>
      <c r="H14" s="96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7" customFormat="1" ht="15" hidden="1" customHeight="1" outlineLevel="1">
      <c r="A15" s="56"/>
      <c r="B15" s="56"/>
      <c r="C15" s="56"/>
      <c r="D15" s="224"/>
      <c r="E15" s="225"/>
      <c r="F15" s="96"/>
      <c r="G15" s="70"/>
      <c r="H15" s="96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7" customFormat="1" ht="15" hidden="1" customHeight="1" outlineLevel="1">
      <c r="A16" s="56"/>
      <c r="B16" s="56"/>
      <c r="C16" s="56"/>
      <c r="D16" s="224"/>
      <c r="E16" s="225"/>
      <c r="F16" s="96"/>
      <c r="G16" s="70"/>
      <c r="H16" s="96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26"/>
      <c r="D17" s="224"/>
      <c r="E17" s="225"/>
      <c r="F17" s="96"/>
      <c r="G17" s="70"/>
      <c r="H17" s="96"/>
      <c r="I17" s="70"/>
      <c r="J17" s="56"/>
      <c r="K17" s="56"/>
      <c r="L17" s="56"/>
      <c r="M17" s="226"/>
      <c r="N17" s="56"/>
      <c r="O17" s="56"/>
      <c r="P17" s="56"/>
      <c r="Q17" s="56"/>
      <c r="R17" s="226"/>
      <c r="S17" s="56"/>
      <c r="T17" s="56"/>
      <c r="U17" s="56"/>
      <c r="V17" s="56"/>
      <c r="W17" s="56"/>
      <c r="X17" s="227"/>
      <c r="Y17" s="56"/>
    </row>
    <row r="18" spans="1:25" s="31" customFormat="1" ht="15" hidden="1" customHeight="1" outlineLevel="1">
      <c r="A18" s="56"/>
      <c r="B18" s="56"/>
      <c r="C18" s="56"/>
      <c r="D18" s="224"/>
      <c r="E18" s="225"/>
      <c r="F18" s="96"/>
      <c r="G18" s="70"/>
      <c r="H18" s="96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27"/>
      <c r="Y18" s="56"/>
    </row>
    <row r="19" spans="1:25" s="31" customFormat="1" ht="15" hidden="1" customHeight="1" outlineLevel="1">
      <c r="A19" s="56"/>
      <c r="B19" s="56"/>
      <c r="C19" s="56"/>
      <c r="D19" s="224"/>
      <c r="E19" s="225"/>
      <c r="F19" s="96"/>
      <c r="G19" s="70"/>
      <c r="H19" s="96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27"/>
      <c r="Y19" s="56"/>
    </row>
    <row r="20" spans="1:25" s="31" customFormat="1" ht="15" hidden="1" customHeight="1" outlineLevel="1">
      <c r="A20" s="56"/>
      <c r="B20" s="56"/>
      <c r="C20" s="56"/>
      <c r="D20" s="224"/>
      <c r="E20" s="225"/>
      <c r="F20" s="96"/>
      <c r="G20" s="70"/>
      <c r="H20" s="96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27"/>
      <c r="Y20" s="56"/>
    </row>
    <row r="21" spans="1:25" s="31" customFormat="1" ht="15" hidden="1" customHeight="1" outlineLevel="1">
      <c r="A21" s="56"/>
      <c r="B21" s="56"/>
      <c r="C21" s="56"/>
      <c r="D21" s="224"/>
      <c r="E21" s="225"/>
      <c r="F21" s="96"/>
      <c r="G21" s="70"/>
      <c r="H21" s="96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27"/>
      <c r="Y21" s="56"/>
    </row>
    <row r="22" spans="1:25" ht="15" hidden="1" customHeight="1" outlineLevel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</row>
    <row r="23" spans="1:25" ht="15" hidden="1" customHeight="1" outlineLevel="1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</row>
    <row r="24" spans="1:25" ht="15" hidden="1" customHeight="1" outlineLevel="1">
      <c r="A24" s="97"/>
      <c r="B24" s="97"/>
      <c r="C24" s="97"/>
      <c r="D24" s="128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</row>
    <row r="25" spans="1:25" ht="15" hidden="1" customHeight="1" outlineLevel="1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</row>
    <row r="26" spans="1:25" ht="15" hidden="1" customHeight="1" outlineLevel="1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</row>
    <row r="27" spans="1:25" s="97" customFormat="1" ht="15" hidden="1" customHeight="1" outlineLevel="1">
      <c r="A27" s="56"/>
      <c r="B27" s="56"/>
      <c r="C27" s="56"/>
      <c r="D27" s="224"/>
      <c r="E27" s="225"/>
      <c r="F27" s="96"/>
      <c r="G27" s="70"/>
      <c r="H27" s="96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7" customFormat="1" ht="15" hidden="1" customHeight="1" outlineLevel="1">
      <c r="A28" s="56"/>
      <c r="B28" s="56"/>
      <c r="C28" s="56"/>
      <c r="D28" s="224"/>
      <c r="E28" s="225"/>
      <c r="F28" s="96"/>
      <c r="G28" s="70"/>
      <c r="H28" s="96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7" customFormat="1" ht="15" hidden="1" customHeight="1" outlineLevel="1">
      <c r="A29" s="56"/>
      <c r="B29" s="56"/>
      <c r="C29" s="56"/>
      <c r="D29" s="224"/>
      <c r="E29" s="225"/>
      <c r="F29" s="96"/>
      <c r="G29" s="70"/>
      <c r="H29" s="96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7" customFormat="1" ht="15" hidden="1" customHeight="1" outlineLevel="1">
      <c r="A30" s="56"/>
      <c r="B30" s="56"/>
      <c r="C30" s="56"/>
      <c r="D30" s="224"/>
      <c r="E30" s="225"/>
      <c r="F30" s="96"/>
      <c r="G30" s="70"/>
      <c r="H30" s="96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7" customFormat="1" ht="15" hidden="1" customHeight="1" outlineLevel="1">
      <c r="A31" s="56"/>
      <c r="B31" s="59"/>
      <c r="C31" s="59"/>
      <c r="D31" s="224"/>
      <c r="E31" s="225"/>
      <c r="F31" s="96"/>
      <c r="G31" s="70"/>
      <c r="H31" s="96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7" customFormat="1" ht="15" hidden="1" customHeight="1" outlineLevel="1">
      <c r="A32" s="56"/>
      <c r="B32" s="59"/>
      <c r="C32" s="59"/>
      <c r="D32" s="224"/>
      <c r="E32" s="225"/>
      <c r="F32" s="96"/>
      <c r="G32" s="70"/>
      <c r="H32" s="96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7" customFormat="1" ht="15" hidden="1" customHeight="1" outlineLevel="1">
      <c r="A33" s="56"/>
      <c r="B33" s="59"/>
      <c r="C33" s="59"/>
      <c r="D33" s="224"/>
      <c r="E33" s="225"/>
      <c r="F33" s="96"/>
      <c r="G33" s="70"/>
      <c r="H33" s="96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24"/>
      <c r="E34" s="225"/>
      <c r="F34" s="96"/>
      <c r="G34" s="70"/>
      <c r="H34" s="96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24"/>
      <c r="E35" s="225"/>
      <c r="F35" s="96"/>
      <c r="G35" s="70"/>
      <c r="H35" s="96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24"/>
      <c r="E36" s="225"/>
      <c r="F36" s="96"/>
      <c r="G36" s="70"/>
      <c r="H36" s="96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24"/>
      <c r="E37" s="225"/>
      <c r="F37" s="96"/>
      <c r="G37" s="70"/>
      <c r="H37" s="96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24"/>
      <c r="E38" s="225"/>
      <c r="F38" s="96"/>
      <c r="G38" s="70"/>
      <c r="H38" s="96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7"/>
      <c r="E39" s="107"/>
      <c r="F39" s="228"/>
      <c r="G39" s="228"/>
      <c r="H39" s="228"/>
      <c r="I39" s="228"/>
      <c r="J39" s="56"/>
      <c r="K39" s="59"/>
      <c r="L39" s="56"/>
      <c r="M39" s="56"/>
      <c r="N39" s="56"/>
      <c r="O39" s="56"/>
      <c r="P39" s="56"/>
      <c r="Q39" s="59"/>
      <c r="R39" s="56"/>
      <c r="S39" s="97"/>
      <c r="T39" s="97"/>
      <c r="U39" s="97"/>
      <c r="V39" s="97"/>
      <c r="W39" s="97"/>
      <c r="X39" s="97"/>
      <c r="Y39" s="97"/>
    </row>
    <row r="40" spans="1:25" ht="15" hidden="1" customHeight="1" outlineLevel="1">
      <c r="A40" s="31"/>
      <c r="B40" s="31"/>
      <c r="C40" s="31"/>
      <c r="D40" s="97"/>
      <c r="E40" s="97"/>
      <c r="F40" s="97"/>
      <c r="G40" s="97"/>
      <c r="H40" s="97"/>
      <c r="I40" s="97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3" t="s">
        <v>21</v>
      </c>
    </row>
    <row r="41" spans="1:25" ht="15" customHeight="1" collapsed="1">
      <c r="A41" s="128" t="s">
        <v>152</v>
      </c>
      <c r="B41" s="31"/>
      <c r="C41" s="31"/>
      <c r="D41" s="221" t="s">
        <v>123</v>
      </c>
      <c r="E41" s="94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153</v>
      </c>
      <c r="B42" s="46" t="s">
        <v>25</v>
      </c>
      <c r="C42" s="46"/>
      <c r="D42" s="306" t="s">
        <v>6</v>
      </c>
      <c r="E42" s="311" t="s">
        <v>7</v>
      </c>
      <c r="F42" s="311" t="s">
        <v>8</v>
      </c>
      <c r="G42" s="323"/>
      <c r="H42" s="323"/>
      <c r="I42" s="324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154</v>
      </c>
      <c r="C43" s="32"/>
      <c r="D43" s="306"/>
      <c r="E43" s="312"/>
      <c r="F43" s="312" t="s">
        <v>79</v>
      </c>
      <c r="G43" s="327"/>
      <c r="H43" s="325" t="s">
        <v>80</v>
      </c>
      <c r="I43" s="326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71">
        <f>IF(B44="","",B44-13)</f>
        <v>45874</v>
      </c>
      <c r="B44" s="171">
        <f>IF(L44="","",L44-5)</f>
        <v>45887</v>
      </c>
      <c r="C44" s="171"/>
      <c r="D44" s="76">
        <f>IF('1) 日本 - 中国'!A44="","",'1) 日本 - 中国'!A44)</f>
        <v>35</v>
      </c>
      <c r="E44" s="166" t="str">
        <f>IF('1) 日本 - 中国'!B44="","", '1) 日本 - 中国'!B44)</f>
        <v>RESOLUTION</v>
      </c>
      <c r="F44" s="192">
        <f>IF('1) 日本 - 中国'!C44="","", '1) 日本 - 中国'!C44)</f>
        <v>2517</v>
      </c>
      <c r="G44" s="238" t="str">
        <f>IF('1) 日本 - 中国'!D44="","", '1) 日本 - 中国'!D44)</f>
        <v>E</v>
      </c>
      <c r="H44" s="193">
        <f>IF('1) 日本 - 中国'!E44="","", '1) 日本 - 中国'!E44)</f>
        <v>2517</v>
      </c>
      <c r="I44" s="239" t="str">
        <f>IF('1) 日本 - 中国'!F44="","", '1) 日本 - 中国'!F44)</f>
        <v>W</v>
      </c>
      <c r="J44" s="171">
        <f>IF('1) 日本 - 中国'!G44="","", '1) 日本 - 中国'!G44)</f>
        <v>45888</v>
      </c>
      <c r="K44" s="171">
        <f>IF('1) 日本 - 中国'!H44="","", '1) 日本 - 中国'!H44)</f>
        <v>45890</v>
      </c>
      <c r="L44" s="171">
        <f>IF('1) 日本 - 中国'!I44="","", '1) 日本 - 中国'!I44)</f>
        <v>45892</v>
      </c>
      <c r="M44" s="171">
        <f>IF('1) 日本 - 中国'!J44="","", '1) 日本 - 中国'!J44)</f>
        <v>45892</v>
      </c>
      <c r="N44" s="171" t="str">
        <f>IF('1) 日本 - 中国'!K44="","", '1) 日本 - 中国'!K44)</f>
        <v/>
      </c>
      <c r="O44" s="171">
        <f>IF('1) 日本 - 中国'!L44="","", '1) 日本 - 中国'!L44)</f>
        <v>45893</v>
      </c>
      <c r="P44" s="171"/>
      <c r="Q44" s="171"/>
      <c r="R44" s="171"/>
      <c r="S44" s="171"/>
      <c r="T44" s="171"/>
      <c r="U44" s="171"/>
      <c r="V44" s="171"/>
      <c r="W44" s="171"/>
      <c r="X44" s="171"/>
      <c r="Y44" s="171"/>
    </row>
    <row r="45" spans="1:25" s="31" customFormat="1" ht="15" customHeight="1">
      <c r="A45" s="173">
        <f t="shared" ref="A45:A55" si="0">IF(B45="","",B45-13)</f>
        <v>45881</v>
      </c>
      <c r="B45" s="173">
        <f t="shared" ref="B45:B55" si="1">IF(L45="","",L45-5)</f>
        <v>45894</v>
      </c>
      <c r="C45" s="173"/>
      <c r="D45" s="6">
        <f>IF('1) 日本 - 中国'!A45="","",'1) 日本 - 中国'!A45)</f>
        <v>36</v>
      </c>
      <c r="E45" s="175" t="str">
        <f>IF('1) 日本 - 中国'!B45="","", '1) 日本 - 中国'!B45)</f>
        <v>REFLECTION</v>
      </c>
      <c r="F45" s="167">
        <f>IF('1) 日本 - 中国'!C45="","", '1) 日本 - 中国'!C45)</f>
        <v>2526</v>
      </c>
      <c r="G45" s="240" t="str">
        <f>IF('1) 日本 - 中国'!D45="","", '1) 日本 - 中国'!D45)</f>
        <v>E</v>
      </c>
      <c r="H45" s="169">
        <f>IF('1) 日本 - 中国'!E45="","", '1) 日本 - 中国'!E45)</f>
        <v>2526</v>
      </c>
      <c r="I45" s="241" t="str">
        <f>IF('1) 日本 - 中国'!F45="","", '1) 日本 - 中国'!F45)</f>
        <v>W</v>
      </c>
      <c r="J45" s="173">
        <f>IF('1) 日本 - 中国'!G45="","", '1) 日本 - 中国'!G45)</f>
        <v>45895</v>
      </c>
      <c r="K45" s="173">
        <f>IF('1) 日本 - 中国'!H45="","", '1) 日本 - 中国'!H45)</f>
        <v>45897</v>
      </c>
      <c r="L45" s="173">
        <f>IF('1) 日本 - 中国'!I45="","", '1) 日本 - 中国'!I45)</f>
        <v>45899</v>
      </c>
      <c r="M45" s="173">
        <f>IF('1) 日本 - 中国'!J45="","", '1) 日本 - 中国'!J45)</f>
        <v>45899</v>
      </c>
      <c r="N45" s="173" t="str">
        <f>IF('1) 日本 - 中国'!K45="","", '1) 日本 - 中国'!K45)</f>
        <v/>
      </c>
      <c r="O45" s="173">
        <f>IF('1) 日本 - 中国'!L45="","", '1) 日本 - 中国'!L45)</f>
        <v>45900</v>
      </c>
      <c r="P45" s="173"/>
      <c r="Q45" s="229"/>
      <c r="R45" s="229"/>
      <c r="S45" s="229"/>
      <c r="T45" s="229"/>
      <c r="U45" s="229"/>
      <c r="V45" s="229"/>
      <c r="W45" s="229"/>
      <c r="X45" s="229"/>
      <c r="Y45" s="229"/>
    </row>
    <row r="46" spans="1:25" s="31" customFormat="1" ht="15" customHeight="1">
      <c r="A46" s="173">
        <f t="shared" si="0"/>
        <v>45888</v>
      </c>
      <c r="B46" s="173">
        <f t="shared" si="1"/>
        <v>45901</v>
      </c>
      <c r="C46" s="173"/>
      <c r="D46" s="6">
        <f>IF('1) 日本 - 中国'!A46="","",'1) 日本 - 中国'!A46)</f>
        <v>37</v>
      </c>
      <c r="E46" s="175" t="str">
        <f>IF('1) 日本 - 中国'!B46="","", '1) 日本 - 中国'!B46)</f>
        <v>RESOLUTION</v>
      </c>
      <c r="F46" s="167">
        <f>IF('1) 日本 - 中国'!C46="","", '1) 日本 - 中国'!C46)</f>
        <v>2518</v>
      </c>
      <c r="G46" s="240" t="str">
        <f>IF('1) 日本 - 中国'!D46="","", '1) 日本 - 中国'!D46)</f>
        <v>E</v>
      </c>
      <c r="H46" s="169">
        <f>IF('1) 日本 - 中国'!E46="","", '1) 日本 - 中国'!E46)</f>
        <v>2518</v>
      </c>
      <c r="I46" s="241" t="str">
        <f>IF('1) 日本 - 中国'!F46="","", '1) 日本 - 中国'!F46)</f>
        <v>W</v>
      </c>
      <c r="J46" s="173">
        <f>IF('1) 日本 - 中国'!G46="","", '1) 日本 - 中国'!G46)</f>
        <v>45902</v>
      </c>
      <c r="K46" s="173">
        <f>IF('1) 日本 - 中国'!H46="","", '1) 日本 - 中国'!H46)</f>
        <v>45904</v>
      </c>
      <c r="L46" s="173">
        <f>IF('1) 日本 - 中国'!I46="","", '1) 日本 - 中国'!I46)</f>
        <v>45906</v>
      </c>
      <c r="M46" s="173">
        <f>IF('1) 日本 - 中国'!J46="","", '1) 日本 - 中国'!J46)</f>
        <v>45906</v>
      </c>
      <c r="N46" s="173" t="str">
        <f>IF('1) 日本 - 中国'!K46="","", '1) 日本 - 中国'!K46)</f>
        <v/>
      </c>
      <c r="O46" s="173">
        <f>IF('1) 日本 - 中国'!L46="","", '1) 日本 - 中国'!L46)</f>
        <v>45907</v>
      </c>
      <c r="P46" s="173"/>
      <c r="Q46" s="173"/>
      <c r="R46" s="173"/>
      <c r="S46" s="173"/>
      <c r="T46" s="173"/>
      <c r="U46" s="173"/>
      <c r="V46" s="173"/>
      <c r="W46" s="173"/>
      <c r="X46" s="173"/>
      <c r="Y46" s="173"/>
    </row>
    <row r="47" spans="1:25" s="31" customFormat="1" ht="15" customHeight="1">
      <c r="A47" s="173">
        <f t="shared" si="0"/>
        <v>45895</v>
      </c>
      <c r="B47" s="173">
        <f t="shared" si="1"/>
        <v>45908</v>
      </c>
      <c r="C47" s="173"/>
      <c r="D47" s="6">
        <f>IF('1) 日本 - 中国'!A47="","",'1) 日本 - 中国'!A47)</f>
        <v>38</v>
      </c>
      <c r="E47" s="175" t="str">
        <f>IF('1) 日本 - 中国'!B47="","", '1) 日本 - 中国'!B47)</f>
        <v>REFLECTION</v>
      </c>
      <c r="F47" s="167">
        <f>IF('1) 日本 - 中国'!C47="","", '1) 日本 - 中国'!C47)</f>
        <v>2527</v>
      </c>
      <c r="G47" s="240" t="str">
        <f>IF('1) 日本 - 中国'!D47="","", '1) 日本 - 中国'!D47)</f>
        <v>E</v>
      </c>
      <c r="H47" s="169">
        <f>IF('1) 日本 - 中国'!E47="","", '1) 日本 - 中国'!E47)</f>
        <v>2527</v>
      </c>
      <c r="I47" s="241" t="str">
        <f>IF('1) 日本 - 中国'!F47="","", '1) 日本 - 中国'!F47)</f>
        <v>W</v>
      </c>
      <c r="J47" s="173">
        <f>IF('1) 日本 - 中国'!G47="","", '1) 日本 - 中国'!G47)</f>
        <v>45909</v>
      </c>
      <c r="K47" s="173">
        <f>IF('1) 日本 - 中国'!H47="","", '1) 日本 - 中国'!H47)</f>
        <v>45911</v>
      </c>
      <c r="L47" s="173">
        <f>IF('1) 日本 - 中国'!I47="","", '1) 日本 - 中国'!I47)</f>
        <v>45913</v>
      </c>
      <c r="M47" s="173" t="str">
        <f>IF('1) 日本 - 中国'!J47="","", '1) 日本 - 中国'!J47)</f>
        <v/>
      </c>
      <c r="N47" s="173" t="str">
        <f>IF('1) 日本 - 中国'!K47="","", '1) 日本 - 中国'!K47)</f>
        <v/>
      </c>
      <c r="O47" s="173">
        <f>IF('1) 日本 - 中国'!L47="","", '1) 日本 - 中国'!L47)</f>
        <v>45914</v>
      </c>
      <c r="P47" s="173"/>
      <c r="Q47" s="229"/>
      <c r="R47" s="229"/>
      <c r="S47" s="229"/>
      <c r="T47" s="229"/>
      <c r="U47" s="229"/>
      <c r="V47" s="229"/>
      <c r="W47" s="229"/>
      <c r="X47" s="229"/>
      <c r="Y47" s="229"/>
    </row>
    <row r="48" spans="1:25" s="31" customFormat="1" ht="15" customHeight="1">
      <c r="A48" s="173">
        <f t="shared" si="0"/>
        <v>45902</v>
      </c>
      <c r="B48" s="173">
        <f t="shared" si="1"/>
        <v>45915</v>
      </c>
      <c r="C48" s="173"/>
      <c r="D48" s="174">
        <f>IF('1) 日本 - 中国'!A48="","",'1) 日本 - 中国'!A48)</f>
        <v>39</v>
      </c>
      <c r="E48" s="175" t="str">
        <f>IF('1) 日本 - 中国'!B48="","", '1) 日本 - 中国'!B48)</f>
        <v>RESOLUTION</v>
      </c>
      <c r="F48" s="167">
        <f>IF('1) 日本 - 中国'!C48="","", '1) 日本 - 中国'!C48)</f>
        <v>2519</v>
      </c>
      <c r="G48" s="240" t="str">
        <f>IF('1) 日本 - 中国'!D48="","", '1) 日本 - 中国'!D48)</f>
        <v>E</v>
      </c>
      <c r="H48" s="169">
        <f>IF('1) 日本 - 中国'!E48="","", '1) 日本 - 中国'!E48)</f>
        <v>2519</v>
      </c>
      <c r="I48" s="241" t="str">
        <f>IF('1) 日本 - 中国'!F48="","", '1) 日本 - 中国'!F48)</f>
        <v>W</v>
      </c>
      <c r="J48" s="173">
        <f>IF('1) 日本 - 中国'!G48="","", '1) 日本 - 中国'!G48)</f>
        <v>45916</v>
      </c>
      <c r="K48" s="173">
        <f>IF('1) 日本 - 中国'!H48="","", '1) 日本 - 中国'!H48)</f>
        <v>45918</v>
      </c>
      <c r="L48" s="173">
        <f>IF('1) 日本 - 中国'!I48="","", '1) 日本 - 中国'!I48)</f>
        <v>45920</v>
      </c>
      <c r="M48" s="173" t="str">
        <f>IF('1) 日本 - 中国'!J48="","", '1) 日本 - 中国'!J48)</f>
        <v/>
      </c>
      <c r="N48" s="173" t="str">
        <f>IF('1) 日本 - 中国'!K48="","", '1) 日本 - 中国'!K48)</f>
        <v/>
      </c>
      <c r="O48" s="173">
        <f>IF('1) 日本 - 中国'!L48="","", '1) 日本 - 中国'!L48)</f>
        <v>45921</v>
      </c>
      <c r="P48" s="173"/>
      <c r="Q48" s="173"/>
      <c r="R48" s="173"/>
      <c r="S48" s="173"/>
      <c r="T48" s="173"/>
      <c r="U48" s="173"/>
      <c r="V48" s="173"/>
      <c r="W48" s="173"/>
      <c r="X48" s="173"/>
      <c r="Y48" s="173"/>
    </row>
    <row r="49" spans="1:25" s="31" customFormat="1" ht="15" customHeight="1">
      <c r="A49" s="173">
        <f t="shared" si="0"/>
        <v>45909</v>
      </c>
      <c r="B49" s="173">
        <f t="shared" si="1"/>
        <v>45922</v>
      </c>
      <c r="C49" s="173"/>
      <c r="D49" s="174">
        <f>IF('1) 日本 - 中国'!A49="","",'1) 日本 - 中国'!A49)</f>
        <v>40</v>
      </c>
      <c r="E49" s="175" t="str">
        <f>IF('1) 日本 - 中国'!B49="","", '1) 日本 - 中国'!B49)</f>
        <v>REFLECTION</v>
      </c>
      <c r="F49" s="167">
        <f>IF('1) 日本 - 中国'!C49="","", '1) 日本 - 中国'!C49)</f>
        <v>2528</v>
      </c>
      <c r="G49" s="240" t="str">
        <f>IF('1) 日本 - 中国'!D49="","", '1) 日本 - 中国'!D49)</f>
        <v>E</v>
      </c>
      <c r="H49" s="169">
        <f>IF('1) 日本 - 中国'!E49="","", '1) 日本 - 中国'!E49)</f>
        <v>2528</v>
      </c>
      <c r="I49" s="241" t="str">
        <f>IF('1) 日本 - 中国'!F49="","", '1) 日本 - 中国'!F49)</f>
        <v>W</v>
      </c>
      <c r="J49" s="173">
        <f>IF('1) 日本 - 中国'!G49="","", '1) 日本 - 中国'!G49)</f>
        <v>45923</v>
      </c>
      <c r="K49" s="173">
        <f>IF('1) 日本 - 中国'!H49="","", '1) 日本 - 中国'!H49)</f>
        <v>45925</v>
      </c>
      <c r="L49" s="173">
        <f>IF('1) 日本 - 中国'!I49="","", '1) 日本 - 中国'!I49)</f>
        <v>45927</v>
      </c>
      <c r="M49" s="173" t="str">
        <f>IF('1) 日本 - 中国'!J49="","", '1) 日本 - 中国'!J49)</f>
        <v/>
      </c>
      <c r="N49" s="173" t="str">
        <f>IF('1) 日本 - 中国'!K49="","", '1) 日本 - 中国'!K49)</f>
        <v/>
      </c>
      <c r="O49" s="173">
        <f>IF('1) 日本 - 中国'!L49="","", '1) 日本 - 中国'!L49)</f>
        <v>45928</v>
      </c>
      <c r="P49" s="173"/>
      <c r="Q49" s="230"/>
      <c r="R49" s="230"/>
      <c r="S49" s="230"/>
      <c r="T49" s="230"/>
      <c r="U49" s="230"/>
      <c r="V49" s="230"/>
      <c r="W49" s="230"/>
      <c r="X49" s="230"/>
      <c r="Y49" s="230"/>
    </row>
    <row r="50" spans="1:25" s="97" customFormat="1" ht="15" customHeight="1">
      <c r="A50" s="132">
        <f t="shared" si="0"/>
        <v>45916</v>
      </c>
      <c r="B50" s="132">
        <f t="shared" si="1"/>
        <v>45929</v>
      </c>
      <c r="C50" s="132"/>
      <c r="D50" s="54">
        <f>IF('1) 日本 - 中国'!A50="","",'1) 日本 - 中国'!A50)</f>
        <v>41</v>
      </c>
      <c r="E50" s="175" t="str">
        <f>IF('1) 日本 - 中国'!B50="","", '1) 日本 - 中国'!B50)</f>
        <v>RESOLUTION</v>
      </c>
      <c r="F50" s="167">
        <f>IF('1) 日本 - 中国'!C50="","", '1) 日本 - 中国'!C50)</f>
        <v>2520</v>
      </c>
      <c r="G50" s="240" t="str">
        <f>IF('1) 日本 - 中国'!D50="","", '1) 日本 - 中国'!D50)</f>
        <v>E</v>
      </c>
      <c r="H50" s="169">
        <f>IF('1) 日本 - 中国'!E50="","", '1) 日本 - 中国'!E50)</f>
        <v>2520</v>
      </c>
      <c r="I50" s="241" t="str">
        <f>IF('1) 日本 - 中国'!F50="","", '1) 日本 - 中国'!F50)</f>
        <v>W</v>
      </c>
      <c r="J50" s="132">
        <f>IF('1) 日本 - 中国'!G50="","", '1) 日本 - 中国'!G50)</f>
        <v>45930</v>
      </c>
      <c r="K50" s="132">
        <f>IF('1) 日本 - 中国'!H50="","", '1) 日本 - 中国'!H50)</f>
        <v>45932</v>
      </c>
      <c r="L50" s="132">
        <f>IF('1) 日本 - 中国'!I50="","", '1) 日本 - 中国'!I50)</f>
        <v>45934</v>
      </c>
      <c r="M50" s="132" t="str">
        <f>IF('1) 日本 - 中国'!J50="","", '1) 日本 - 中国'!J50)</f>
        <v/>
      </c>
      <c r="N50" s="132" t="str">
        <f>IF('1) 日本 - 中国'!K50="","", '1) 日本 - 中国'!K50)</f>
        <v/>
      </c>
      <c r="O50" s="132">
        <f>IF('1) 日本 - 中国'!L50="","", '1) 日本 - 中国'!L50)</f>
        <v>45935</v>
      </c>
      <c r="P50" s="132" t="str">
        <f>IF('[1]1) 日本 - 中国'!M50="","", '[1]1) 日本 - 中国'!M50)</f>
        <v/>
      </c>
      <c r="Q50" s="132" t="str">
        <f>IF('[1]1) 日本 - 中国'!N50="","", '[1]1) 日本 - 中国'!N50)</f>
        <v/>
      </c>
      <c r="R50" s="132" t="str">
        <f>IF('[1]1) 日本 - 中国'!O50="","", '[1]1) 日本 - 中国'!O50)</f>
        <v/>
      </c>
      <c r="S50" s="132" t="str">
        <f>IF('[1]1) 日本 - 中国'!P50="","", '[1]1) 日本 - 中国'!P50)</f>
        <v/>
      </c>
      <c r="T50" s="132" t="str">
        <f>IF('[1]1) 日本 - 中国'!Q50="","", '[1]1) 日本 - 中国'!Q50)</f>
        <v/>
      </c>
      <c r="U50" s="132" t="str">
        <f>IF('[1]1) 日本 - 中国'!R50="","", '[1]1) 日本 - 中国'!R50)</f>
        <v/>
      </c>
      <c r="V50" s="132" t="str">
        <f>IF('[1]1) 日本 - 中国'!S50="","", '[1]1) 日本 - 中国'!S50)</f>
        <v/>
      </c>
      <c r="W50" s="132" t="str">
        <f>IF('[1]1) 日本 - 中国'!T50="","", '[1]1) 日本 - 中国'!T50)</f>
        <v/>
      </c>
      <c r="X50" s="132" t="str">
        <f>IF('[1]1) 日本 - 中国'!U50="","", '[1]1) 日本 - 中国'!U50)</f>
        <v/>
      </c>
      <c r="Y50" s="132" t="str">
        <f>IF('[1]1) 日本 - 中国'!V50="","", '[1]1) 日本 - 中国'!V50)</f>
        <v/>
      </c>
    </row>
    <row r="51" spans="1:25" s="31" customFormat="1" ht="15" customHeight="1">
      <c r="A51" s="132" t="str">
        <f t="shared" si="0"/>
        <v/>
      </c>
      <c r="B51" s="132" t="str">
        <f t="shared" si="1"/>
        <v/>
      </c>
      <c r="C51" s="132"/>
      <c r="D51" s="58">
        <f>IF('1) 日本 - 中国'!A51="","",'1) 日本 - 中国'!A51)</f>
        <v>42</v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34" t="str">
        <f>IF('1) 日本 - 中国'!D51="","", '1) 日本 - 中国'!D51)</f>
        <v>E</v>
      </c>
      <c r="H51" s="69" t="str">
        <f>IF('1) 日本 - 中国'!E51="","", '1) 日本 - 中国'!E51)</f>
        <v/>
      </c>
      <c r="I51" s="236" t="str">
        <f>IF('1) 日本 - 中国'!F51="","", '1) 日本 - 中国'!F51)</f>
        <v>W</v>
      </c>
      <c r="J51" s="132" t="str">
        <f>IF('1) 日本 - 中国'!G51="","", '1) 日本 - 中国'!G51)</f>
        <v/>
      </c>
      <c r="K51" s="132" t="str">
        <f>IF('1) 日本 - 中国'!H51="","", '1) 日本 - 中国'!H51)</f>
        <v/>
      </c>
      <c r="L51" s="132" t="str">
        <f>IF('1) 日本 - 中国'!I51="","", '1) 日本 - 中国'!I51)</f>
        <v/>
      </c>
      <c r="M51" s="132" t="str">
        <f>IF('1) 日本 - 中国'!J51="","", '1) 日本 - 中国'!J51)</f>
        <v/>
      </c>
      <c r="N51" s="132" t="str">
        <f>IF('1) 日本 - 中国'!K51="","", '1) 日本 - 中国'!K51)</f>
        <v/>
      </c>
      <c r="O51" s="132" t="str">
        <f>IF('1) 日本 - 中国'!L51="","", '1) 日本 - 中国'!L51)</f>
        <v/>
      </c>
      <c r="P51" s="132" t="str">
        <f>IF('[1]1) 日本 - 中国'!M51="","", '[1]1) 日本 - 中国'!M51)</f>
        <v/>
      </c>
      <c r="Q51" s="132" t="str">
        <f>IF('[1]1) 日本 - 中国'!N51="","", '[1]1) 日本 - 中国'!N51)</f>
        <v/>
      </c>
      <c r="R51" s="132" t="str">
        <f>IF('[1]1) 日本 - 中国'!O51="","", '[1]1) 日本 - 中国'!O51)</f>
        <v/>
      </c>
      <c r="S51" s="132" t="str">
        <f>IF('[1]1) 日本 - 中国'!P51="","", '[1]1) 日本 - 中国'!P51)</f>
        <v/>
      </c>
      <c r="T51" s="132" t="str">
        <f>IF('[1]1) 日本 - 中国'!Q51="","", '[1]1) 日本 - 中国'!Q51)</f>
        <v/>
      </c>
      <c r="U51" s="132" t="str">
        <f>IF('[1]1) 日本 - 中国'!R51="","", '[1]1) 日本 - 中国'!R51)</f>
        <v/>
      </c>
      <c r="V51" s="132" t="str">
        <f>IF('[1]1) 日本 - 中国'!S51="","", '[1]1) 日本 - 中国'!S51)</f>
        <v/>
      </c>
      <c r="W51" s="132" t="str">
        <f>IF('[1]1) 日本 - 中国'!T51="","", '[1]1) 日本 - 中国'!T51)</f>
        <v/>
      </c>
      <c r="X51" s="132" t="str">
        <f>IF('[1]1) 日本 - 中国'!U51="","", '[1]1) 日本 - 中国'!U51)</f>
        <v/>
      </c>
      <c r="Y51" s="132" t="str">
        <f>IF('[1]1) 日本 - 中国'!V51="","", '[1]1) 日本 - 中国'!V51)</f>
        <v/>
      </c>
    </row>
    <row r="52" spans="1:25" s="31" customFormat="1" ht="15" customHeight="1">
      <c r="A52" s="132" t="str">
        <f t="shared" si="0"/>
        <v/>
      </c>
      <c r="B52" s="132" t="str">
        <f t="shared" si="1"/>
        <v/>
      </c>
      <c r="C52" s="132"/>
      <c r="D52" s="58">
        <f>IF('1) 日本 - 中国'!A52="","",'1) 日本 - 中国'!A52)</f>
        <v>43</v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34" t="str">
        <f>IF('1) 日本 - 中国'!D52="","", '1) 日本 - 中国'!D52)</f>
        <v>E</v>
      </c>
      <c r="H52" s="69" t="str">
        <f>IF('1) 日本 - 中国'!E52="","", '1) 日本 - 中国'!E52)</f>
        <v/>
      </c>
      <c r="I52" s="236" t="str">
        <f>IF('1) 日本 - 中国'!F52="","", '1) 日本 - 中国'!F52)</f>
        <v>W</v>
      </c>
      <c r="J52" s="132" t="str">
        <f>IF('1) 日本 - 中国'!G52="","", '1) 日本 - 中国'!G52)</f>
        <v/>
      </c>
      <c r="K52" s="132" t="str">
        <f>IF('1) 日本 - 中国'!H52="","", '1) 日本 - 中国'!H52)</f>
        <v/>
      </c>
      <c r="L52" s="132" t="str">
        <f>IF('1) 日本 - 中国'!I52="","", '1) 日本 - 中国'!I52)</f>
        <v/>
      </c>
      <c r="M52" s="132" t="str">
        <f>IF('1) 日本 - 中国'!J52="","", '1) 日本 - 中国'!J52)</f>
        <v/>
      </c>
      <c r="N52" s="132" t="str">
        <f>IF('1) 日本 - 中国'!K52="","", '1) 日本 - 中国'!K52)</f>
        <v/>
      </c>
      <c r="O52" s="132" t="str">
        <f>IF('1) 日本 - 中国'!L52="","", '1) 日本 - 中国'!L52)</f>
        <v/>
      </c>
      <c r="P52" s="132" t="str">
        <f>IF('[1]1) 日本 - 中国'!M52="","", '[1]1) 日本 - 中国'!M52)</f>
        <v/>
      </c>
      <c r="Q52" s="132" t="str">
        <f>IF('[1]1) 日本 - 中国'!N52="","", '[1]1) 日本 - 中国'!N52)</f>
        <v/>
      </c>
      <c r="R52" s="132" t="str">
        <f>IF('[1]1) 日本 - 中国'!O52="","", '[1]1) 日本 - 中国'!O52)</f>
        <v/>
      </c>
      <c r="S52" s="132" t="str">
        <f>IF('[1]1) 日本 - 中国'!P52="","", '[1]1) 日本 - 中国'!P52)</f>
        <v/>
      </c>
      <c r="T52" s="132" t="str">
        <f>IF('[1]1) 日本 - 中国'!Q52="","", '[1]1) 日本 - 中国'!Q52)</f>
        <v/>
      </c>
      <c r="U52" s="132" t="str">
        <f>IF('[1]1) 日本 - 中国'!R52="","", '[1]1) 日本 - 中国'!R52)</f>
        <v/>
      </c>
      <c r="V52" s="132" t="str">
        <f>IF('[1]1) 日本 - 中国'!S52="","", '[1]1) 日本 - 中国'!S52)</f>
        <v/>
      </c>
      <c r="W52" s="132" t="str">
        <f>IF('[1]1) 日本 - 中国'!T52="","", '[1]1) 日本 - 中国'!T52)</f>
        <v/>
      </c>
      <c r="X52" s="132" t="str">
        <f>IF('[1]1) 日本 - 中国'!U52="","", '[1]1) 日本 - 中国'!U52)</f>
        <v/>
      </c>
      <c r="Y52" s="132" t="str">
        <f>IF('[1]1) 日本 - 中国'!V52="","", '[1]1) 日本 - 中国'!V52)</f>
        <v/>
      </c>
    </row>
    <row r="53" spans="1:25" s="31" customFormat="1" ht="15" customHeight="1">
      <c r="A53" s="132" t="str">
        <f t="shared" si="0"/>
        <v/>
      </c>
      <c r="B53" s="132" t="str">
        <f t="shared" si="1"/>
        <v/>
      </c>
      <c r="C53" s="132"/>
      <c r="D53" s="58">
        <f>IF('1) 日本 - 中国'!A53="","",'1) 日本 - 中国'!A53)</f>
        <v>44</v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34" t="str">
        <f>IF('1) 日本 - 中国'!D53="","", '1) 日本 - 中国'!D53)</f>
        <v>E</v>
      </c>
      <c r="H53" s="69" t="str">
        <f>IF('1) 日本 - 中国'!E53="","", '1) 日本 - 中国'!E53)</f>
        <v/>
      </c>
      <c r="I53" s="236" t="str">
        <f>IF('1) 日本 - 中国'!F53="","", '1) 日本 - 中国'!F53)</f>
        <v>W</v>
      </c>
      <c r="J53" s="132" t="str">
        <f>IF('1) 日本 - 中国'!G53="","", '1) 日本 - 中国'!G53)</f>
        <v/>
      </c>
      <c r="K53" s="132" t="str">
        <f>IF('1) 日本 - 中国'!H53="","", '1) 日本 - 中国'!H53)</f>
        <v/>
      </c>
      <c r="L53" s="132" t="str">
        <f>IF('1) 日本 - 中国'!I53="","", '1) 日本 - 中国'!I53)</f>
        <v/>
      </c>
      <c r="M53" s="132" t="str">
        <f>IF('1) 日本 - 中国'!J53="","", '1) 日本 - 中国'!J53)</f>
        <v/>
      </c>
      <c r="N53" s="132" t="str">
        <f>IF('1) 日本 - 中国'!K53="","", '1) 日本 - 中国'!K53)</f>
        <v/>
      </c>
      <c r="O53" s="132" t="str">
        <f>IF('1) 日本 - 中国'!L53="","", '1) 日本 - 中国'!L53)</f>
        <v/>
      </c>
      <c r="P53" s="132" t="str">
        <f>IF('[1]1) 日本 - 中国'!M53="","", '[1]1) 日本 - 中国'!M53)</f>
        <v/>
      </c>
      <c r="Q53" s="132" t="str">
        <f>IF('[1]1) 日本 - 中国'!N53="","", '[1]1) 日本 - 中国'!N53)</f>
        <v/>
      </c>
      <c r="R53" s="132" t="str">
        <f>IF('[1]1) 日本 - 中国'!O53="","", '[1]1) 日本 - 中国'!O53)</f>
        <v/>
      </c>
      <c r="S53" s="132" t="str">
        <f>IF('[1]1) 日本 - 中国'!P53="","", '[1]1) 日本 - 中国'!P53)</f>
        <v/>
      </c>
      <c r="T53" s="132" t="str">
        <f>IF('[1]1) 日本 - 中国'!Q53="","", '[1]1) 日本 - 中国'!Q53)</f>
        <v/>
      </c>
      <c r="U53" s="132" t="str">
        <f>IF('[1]1) 日本 - 中国'!R53="","", '[1]1) 日本 - 中国'!R53)</f>
        <v/>
      </c>
      <c r="V53" s="132" t="str">
        <f>IF('[1]1) 日本 - 中国'!S53="","", '[1]1) 日本 - 中国'!S53)</f>
        <v/>
      </c>
      <c r="W53" s="132" t="str">
        <f>IF('[1]1) 日本 - 中国'!T53="","", '[1]1) 日本 - 中国'!T53)</f>
        <v/>
      </c>
      <c r="X53" s="132" t="str">
        <f>IF('[1]1) 日本 - 中国'!U53="","", '[1]1) 日本 - 中国'!U53)</f>
        <v/>
      </c>
      <c r="Y53" s="132" t="str">
        <f>IF('[1]1) 日本 - 中国'!V53="","", '[1]1) 日本 - 中国'!V53)</f>
        <v/>
      </c>
    </row>
    <row r="54" spans="1:25" s="31" customFormat="1" ht="15" customHeight="1">
      <c r="A54" s="132" t="str">
        <f t="shared" si="0"/>
        <v/>
      </c>
      <c r="B54" s="132" t="str">
        <f t="shared" si="1"/>
        <v/>
      </c>
      <c r="C54" s="132"/>
      <c r="D54" s="58">
        <f>IF('1) 日本 - 中国'!A54="","",'1) 日本 - 中国'!A54)</f>
        <v>45</v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34" t="str">
        <f>IF('1) 日本 - 中国'!D54="","", '1) 日本 - 中国'!D54)</f>
        <v>E</v>
      </c>
      <c r="H54" s="69" t="str">
        <f>IF('1) 日本 - 中国'!E54="","", '1) 日本 - 中国'!E54)</f>
        <v/>
      </c>
      <c r="I54" s="236" t="str">
        <f>IF('1) 日本 - 中国'!F54="","", '1) 日本 - 中国'!F54)</f>
        <v>W</v>
      </c>
      <c r="J54" s="132" t="str">
        <f>IF('1) 日本 - 中国'!G54="","", '1) 日本 - 中国'!G54)</f>
        <v/>
      </c>
      <c r="K54" s="132" t="str">
        <f>IF('1) 日本 - 中国'!H54="","", '1) 日本 - 中国'!H54)</f>
        <v/>
      </c>
      <c r="L54" s="132" t="str">
        <f>IF('1) 日本 - 中国'!I54="","", '1) 日本 - 中国'!I54)</f>
        <v/>
      </c>
      <c r="M54" s="132" t="str">
        <f>IF('1) 日本 - 中国'!J54="","", '1) 日本 - 中国'!J54)</f>
        <v/>
      </c>
      <c r="N54" s="132" t="str">
        <f>IF('1) 日本 - 中国'!K54="","", '1) 日本 - 中国'!K54)</f>
        <v/>
      </c>
      <c r="O54" s="132" t="str">
        <f>IF('1) 日本 - 中国'!L54="","", '1) 日本 - 中国'!L54)</f>
        <v/>
      </c>
      <c r="P54" s="132" t="str">
        <f>IF('[1]1) 日本 - 中国'!M54="","", '[1]1) 日本 - 中国'!M54)</f>
        <v/>
      </c>
      <c r="Q54" s="132" t="str">
        <f>IF('[1]1) 日本 - 中国'!N54="","", '[1]1) 日本 - 中国'!N54)</f>
        <v/>
      </c>
      <c r="R54" s="132" t="str">
        <f>IF('[1]1) 日本 - 中国'!O54="","", '[1]1) 日本 - 中国'!O54)</f>
        <v/>
      </c>
      <c r="S54" s="132" t="str">
        <f>IF('[1]1) 日本 - 中国'!P54="","", '[1]1) 日本 - 中国'!P54)</f>
        <v/>
      </c>
      <c r="T54" s="132" t="str">
        <f>IF('[1]1) 日本 - 中国'!Q54="","", '[1]1) 日本 - 中国'!Q54)</f>
        <v/>
      </c>
      <c r="U54" s="132" t="str">
        <f>IF('[1]1) 日本 - 中国'!R54="","", '[1]1) 日本 - 中国'!R54)</f>
        <v/>
      </c>
      <c r="V54" s="132" t="str">
        <f>IF('[1]1) 日本 - 中国'!S54="","", '[1]1) 日本 - 中国'!S54)</f>
        <v/>
      </c>
      <c r="W54" s="132" t="str">
        <f>IF('[1]1) 日本 - 中国'!T54="","", '[1]1) 日本 - 中国'!T54)</f>
        <v/>
      </c>
      <c r="X54" s="132" t="str">
        <f>IF('[1]1) 日本 - 中国'!U54="","", '[1]1) 日本 - 中国'!U54)</f>
        <v/>
      </c>
      <c r="Y54" s="132" t="str">
        <f>IF('[1]1) 日本 - 中国'!V54="","", '[1]1) 日本 - 中国'!V54)</f>
        <v/>
      </c>
    </row>
    <row r="55" spans="1:25" s="31" customFormat="1" ht="15" customHeight="1">
      <c r="A55" s="98" t="str">
        <f t="shared" si="0"/>
        <v/>
      </c>
      <c r="B55" s="98" t="str">
        <f t="shared" si="1"/>
        <v/>
      </c>
      <c r="C55" s="98"/>
      <c r="D55" s="104">
        <f>IF('1) 日本 - 中国'!A55="","",'1) 日本 - 中国'!A55)</f>
        <v>46</v>
      </c>
      <c r="E55" s="99" t="str">
        <f>IF('1) 日本 - 中国'!B55="","", '1) 日本 - 中国'!B55)</f>
        <v/>
      </c>
      <c r="F55" s="100" t="str">
        <f>IF('1) 日本 - 中国'!C55="","", '1) 日本 - 中国'!C55)</f>
        <v/>
      </c>
      <c r="G55" s="235" t="str">
        <f>IF('1) 日本 - 中国'!D55="","", '1) 日本 - 中国'!D55)</f>
        <v>E</v>
      </c>
      <c r="H55" s="106" t="str">
        <f>IF('1) 日本 - 中国'!E55="","", '1) 日本 - 中国'!E55)</f>
        <v/>
      </c>
      <c r="I55" s="237" t="str">
        <f>IF('1) 日本 - 中国'!F55="","", '1) 日本 - 中国'!F55)</f>
        <v>W</v>
      </c>
      <c r="J55" s="98" t="str">
        <f>IF('1) 日本 - 中国'!G55="","", '1) 日本 - 中国'!G55)</f>
        <v/>
      </c>
      <c r="K55" s="98" t="str">
        <f>IF('1) 日本 - 中国'!H55="","", '1) 日本 - 中国'!H55)</f>
        <v/>
      </c>
      <c r="L55" s="98" t="str">
        <f>IF('1) 日本 - 中国'!I55="","", '1) 日本 - 中国'!I55)</f>
        <v/>
      </c>
      <c r="M55" s="98" t="str">
        <f>IF('1) 日本 - 中国'!J55="","", '1) 日本 - 中国'!J55)</f>
        <v/>
      </c>
      <c r="N55" s="98" t="str">
        <f>IF('1) 日本 - 中国'!K55="","", '1) 日本 - 中国'!K55)</f>
        <v/>
      </c>
      <c r="O55" s="98" t="str">
        <f>IF('1) 日本 - 中国'!L55="","", '1) 日本 - 中国'!L55)</f>
        <v/>
      </c>
      <c r="P55" s="98" t="str">
        <f>IF('[1]1) 日本 - 中国'!M55="","", '[1]1) 日本 - 中国'!M55)</f>
        <v/>
      </c>
      <c r="Q55" s="98" t="str">
        <f>IF('[1]1) 日本 - 中国'!N55="","", '[1]1) 日本 - 中国'!N55)</f>
        <v/>
      </c>
      <c r="R55" s="98" t="str">
        <f>IF('[1]1) 日本 - 中国'!O55="","", '[1]1) 日本 - 中国'!O55)</f>
        <v/>
      </c>
      <c r="S55" s="98" t="str">
        <f>IF('[1]1) 日本 - 中国'!P55="","", '[1]1) 日本 - 中国'!P55)</f>
        <v/>
      </c>
      <c r="T55" s="98" t="str">
        <f>IF('[1]1) 日本 - 中国'!Q55="","", '[1]1) 日本 - 中国'!Q55)</f>
        <v/>
      </c>
      <c r="U55" s="98" t="str">
        <f>IF('[1]1) 日本 - 中国'!R55="","", '[1]1) 日本 - 中国'!R55)</f>
        <v/>
      </c>
      <c r="V55" s="98" t="str">
        <f>IF('[1]1) 日本 - 中国'!S55="","", '[1]1) 日本 - 中国'!S55)</f>
        <v/>
      </c>
      <c r="W55" s="98" t="str">
        <f>IF('[1]1) 日本 - 中国'!T55="","", '[1]1) 日本 - 中国'!T55)</f>
        <v/>
      </c>
      <c r="X55" s="98" t="str">
        <f>IF('[1]1) 日本 - 中国'!U55="","", '[1]1) 日本 - 中国'!U55)</f>
        <v/>
      </c>
      <c r="Y55" s="98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31"/>
    </row>
    <row r="58" spans="1:25" ht="15" customHeight="1">
      <c r="D58" s="231"/>
    </row>
    <row r="59" spans="1:25" ht="15" customHeight="1">
      <c r="D59" s="23"/>
      <c r="E59" s="94"/>
      <c r="F59" s="94"/>
      <c r="G59" s="94"/>
      <c r="H59" s="94"/>
      <c r="I59" s="94"/>
    </row>
    <row r="60" spans="1:25" ht="15" customHeight="1">
      <c r="F60" s="94"/>
      <c r="G60" s="94"/>
      <c r="H60" s="94"/>
      <c r="I60" s="94"/>
    </row>
    <row r="61" spans="1:25" ht="15" customHeight="1">
      <c r="F61" s="97"/>
      <c r="G61" s="97"/>
      <c r="H61" s="97"/>
      <c r="I61" s="97"/>
    </row>
    <row r="62" spans="1:25" ht="15" customHeight="1">
      <c r="F62" s="31"/>
      <c r="G62" s="31"/>
      <c r="H62" s="31"/>
      <c r="I62" s="31"/>
    </row>
    <row r="63" spans="1:25" ht="15" customHeight="1">
      <c r="E63" s="94"/>
      <c r="F63" s="232"/>
      <c r="G63" s="232"/>
      <c r="H63" s="232"/>
      <c r="I63" s="232"/>
    </row>
    <row r="64" spans="1:25" ht="15" customHeight="1">
      <c r="E64" s="94"/>
      <c r="F64" s="31"/>
      <c r="G64" s="31"/>
      <c r="H64" s="31"/>
      <c r="I64" s="31"/>
    </row>
    <row r="65" spans="1:24" ht="15" customHeight="1">
      <c r="E65" s="94"/>
      <c r="F65" s="94"/>
      <c r="G65" s="94"/>
      <c r="H65" s="94"/>
      <c r="I65" s="94"/>
    </row>
    <row r="66" spans="1:24" ht="15" customHeight="1">
      <c r="E66" s="135"/>
    </row>
    <row r="67" spans="1:24" ht="15" customHeight="1"/>
    <row r="68" spans="1:24" ht="15.75" customHeight="1">
      <c r="A68" s="119"/>
      <c r="B68" s="119"/>
      <c r="C68" s="23"/>
      <c r="E68" s="23"/>
      <c r="F68" s="23"/>
      <c r="G68" s="23"/>
      <c r="H68" s="23"/>
      <c r="I68" s="23"/>
      <c r="J68" s="23"/>
      <c r="K68" s="119"/>
      <c r="L68" s="119"/>
      <c r="M68" s="23"/>
      <c r="N68" s="23"/>
      <c r="O68" s="119"/>
      <c r="P68" s="23"/>
      <c r="Q68" s="23"/>
      <c r="R68" s="23"/>
      <c r="S68" s="23"/>
      <c r="T68" s="23"/>
      <c r="W68" s="22"/>
    </row>
    <row r="69" spans="1:24" ht="15.75" customHeight="1">
      <c r="A69" s="119"/>
      <c r="B69" s="119"/>
      <c r="C69" s="23"/>
      <c r="E69" s="23"/>
      <c r="F69" s="23"/>
      <c r="G69" s="23"/>
      <c r="H69" s="23"/>
      <c r="I69" s="23"/>
      <c r="J69" s="23"/>
      <c r="K69" s="119"/>
      <c r="L69" s="119"/>
      <c r="M69" s="23"/>
      <c r="N69" s="23"/>
      <c r="O69" s="119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33"/>
      <c r="H70" s="233"/>
      <c r="I70" s="233"/>
      <c r="J70" s="233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55"/>
      <c r="X72" s="35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55"/>
      <c r="X73" s="35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55"/>
      <c r="X74" s="35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土井 貴志</cp:lastModifiedBy>
  <cp:lastPrinted>2025-09-03T00:21:59Z</cp:lastPrinted>
  <dcterms:created xsi:type="dcterms:W3CDTF">2015-06-02T04:30:00Z</dcterms:created>
  <dcterms:modified xsi:type="dcterms:W3CDTF">2025-09-18T06:10:19Z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