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EA3D0DAD-F3B8-412B-A9AC-F7B1377274E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state="hidden" r:id="rId6"/>
    <sheet name="7) ホーチミン → 青島 → 伊万里" sheetId="9" r:id="rId7"/>
  </sheets>
  <externalReferences>
    <externalReference r:id="rId8"/>
  </externalReferences>
  <definedNames>
    <definedName name="_xlnm.Print_Area" localSheetId="0">'1) 日本 - 中国'!$A$1:$W$75</definedName>
    <definedName name="_xlnm.Print_Area" localSheetId="1">'2) 中国 - 台湾'!$A$1:$N$43</definedName>
    <definedName name="_xlnm.Print_Area" localSheetId="2">'3) 台湾 → 上海 → 日本'!$A$1:$AA$50</definedName>
    <definedName name="_xlnm.Print_Area" localSheetId="3">'4) 日本 → 上海 → 台湾'!$A$1:$AA$50</definedName>
    <definedName name="_xlnm.Print_Area" localSheetId="4">'5) 日本 - 上海 - ホーチミン'!$A$1:$AE$50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I50" i="1"/>
  <c r="F33" i="4"/>
  <c r="G33" i="4"/>
  <c r="H33" i="4"/>
  <c r="J33" i="4"/>
  <c r="L33" i="4"/>
  <c r="M33" i="4"/>
  <c r="D33" i="4" s="1"/>
  <c r="A33" i="4" s="1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B33" i="4"/>
  <c r="AE33" i="4" s="1"/>
  <c r="F31" i="4"/>
  <c r="G31" i="4"/>
  <c r="H31" i="4"/>
  <c r="J31" i="4"/>
  <c r="L31" i="4"/>
  <c r="M31" i="4"/>
  <c r="D31" i="4" s="1"/>
  <c r="A31" i="4" s="1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B31" i="4"/>
  <c r="AE31" i="4" s="1"/>
  <c r="A33" i="6"/>
  <c r="A31" i="6"/>
  <c r="B33" i="6"/>
  <c r="C33" i="6"/>
  <c r="E33" i="6"/>
  <c r="G33" i="6"/>
  <c r="H33" i="6"/>
  <c r="I33" i="6"/>
  <c r="K33" i="6"/>
  <c r="L33" i="6"/>
  <c r="M33" i="6"/>
  <c r="N33" i="6"/>
  <c r="O33" i="6"/>
  <c r="P33" i="6"/>
  <c r="Q33" i="6"/>
  <c r="R33" i="6"/>
  <c r="S33" i="6"/>
  <c r="T33" i="6"/>
  <c r="U33" i="6"/>
  <c r="W33" i="6"/>
  <c r="Y33" i="6" s="1"/>
  <c r="Z33" i="6" s="1"/>
  <c r="AA33" i="6" s="1"/>
  <c r="X33" i="6"/>
  <c r="B31" i="6"/>
  <c r="C31" i="6"/>
  <c r="E31" i="6"/>
  <c r="G31" i="6"/>
  <c r="H31" i="6"/>
  <c r="I31" i="6"/>
  <c r="K31" i="6"/>
  <c r="L31" i="6"/>
  <c r="M31" i="6"/>
  <c r="N31" i="6"/>
  <c r="O31" i="6"/>
  <c r="P31" i="6"/>
  <c r="Q31" i="6"/>
  <c r="R31" i="6"/>
  <c r="S31" i="6"/>
  <c r="T31" i="6"/>
  <c r="U31" i="6"/>
  <c r="W31" i="6" s="1"/>
  <c r="Y31" i="6" s="1"/>
  <c r="Z31" i="6" s="1"/>
  <c r="AA31" i="6" s="1"/>
  <c r="X31" i="6"/>
  <c r="E31" i="5"/>
  <c r="C31" i="5" s="1"/>
  <c r="B31" i="5" s="1"/>
  <c r="A31" i="5" s="1"/>
  <c r="H33" i="5"/>
  <c r="I33" i="5"/>
  <c r="K33" i="5"/>
  <c r="M33" i="5"/>
  <c r="N33" i="5"/>
  <c r="E33" i="5" s="1"/>
  <c r="C33" i="5" s="1"/>
  <c r="B33" i="5" s="1"/>
  <c r="A33" i="5" s="1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I31" i="5"/>
  <c r="K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H31" i="5"/>
  <c r="G31" i="5"/>
  <c r="G33" i="5"/>
  <c r="L29" i="1"/>
  <c r="M29" i="1" s="1"/>
  <c r="E56" i="1"/>
  <c r="E55" i="1"/>
  <c r="E54" i="1"/>
  <c r="E53" i="1"/>
  <c r="C50" i="1"/>
  <c r="C52" i="1" s="1"/>
  <c r="E52" i="1" s="1"/>
  <c r="G45" i="1"/>
  <c r="H45" i="1" s="1"/>
  <c r="I45" i="1" s="1"/>
  <c r="L45" i="1" s="1"/>
  <c r="M45" i="1" s="1"/>
  <c r="N45" i="1" s="1"/>
  <c r="O45" i="1" s="1"/>
  <c r="P45" i="1" s="1"/>
  <c r="C45" i="1"/>
  <c r="C47" i="1" s="1"/>
  <c r="E47" i="1" s="1"/>
  <c r="A45" i="1"/>
  <c r="A46" i="1" s="1"/>
  <c r="A47" i="1" s="1"/>
  <c r="A48" i="1" s="1"/>
  <c r="A50" i="1" s="1"/>
  <c r="A51" i="1" s="1"/>
  <c r="A52" i="1" s="1"/>
  <c r="A53" i="1" s="1"/>
  <c r="A54" i="1" s="1"/>
  <c r="A55" i="1" s="1"/>
  <c r="A56" i="1" s="1"/>
  <c r="H44" i="1"/>
  <c r="I44" i="1" s="1"/>
  <c r="L44" i="1" s="1"/>
  <c r="M44" i="1" s="1"/>
  <c r="N44" i="1" s="1"/>
  <c r="O44" i="1" s="1"/>
  <c r="P44" i="1" s="1"/>
  <c r="C44" i="1"/>
  <c r="C46" i="1" s="1"/>
  <c r="A44" i="1"/>
  <c r="C29" i="1"/>
  <c r="E29" i="1" s="1"/>
  <c r="U28" i="1"/>
  <c r="L28" i="1"/>
  <c r="M28" i="1" s="1"/>
  <c r="N28" i="1" s="1"/>
  <c r="O28" i="1" s="1"/>
  <c r="P28" i="1" s="1"/>
  <c r="U27" i="1"/>
  <c r="H29" i="1" s="1"/>
  <c r="L27" i="1"/>
  <c r="M27" i="1" s="1"/>
  <c r="N27" i="1" s="1"/>
  <c r="O27" i="1" s="1"/>
  <c r="P27" i="1" s="1"/>
  <c r="C27" i="1"/>
  <c r="E27" i="1" s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E21" i="1"/>
  <c r="E20" i="1"/>
  <c r="E19" i="1"/>
  <c r="E18" i="1"/>
  <c r="C11" i="1"/>
  <c r="E11" i="1" s="1"/>
  <c r="U10" i="1"/>
  <c r="H11" i="1" s="1"/>
  <c r="L10" i="1"/>
  <c r="M10" i="1" s="1"/>
  <c r="N10" i="1" s="1"/>
  <c r="Q10" i="1" s="1"/>
  <c r="P10" i="1" s="1"/>
  <c r="C10" i="1"/>
  <c r="E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E45" i="1" l="1"/>
  <c r="E50" i="1"/>
  <c r="U44" i="1"/>
  <c r="R44" i="1"/>
  <c r="R45" i="1"/>
  <c r="U45" i="1"/>
  <c r="L11" i="1"/>
  <c r="M11" i="1" s="1"/>
  <c r="N11" i="1" s="1"/>
  <c r="U11" i="1"/>
  <c r="H12" i="1" s="1"/>
  <c r="N29" i="1"/>
  <c r="O29" i="1" s="1"/>
  <c r="U29" i="1"/>
  <c r="E46" i="1"/>
  <c r="C48" i="1"/>
  <c r="E44" i="1"/>
  <c r="C12" i="1"/>
  <c r="C13" i="1" l="1"/>
  <c r="E12" i="1"/>
  <c r="L12" i="1"/>
  <c r="M12" i="1" s="1"/>
  <c r="N12" i="1" s="1"/>
  <c r="Q12" i="1" s="1"/>
  <c r="P12" i="1" s="1"/>
  <c r="U12" i="1"/>
  <c r="H13" i="1" s="1"/>
  <c r="E48" i="1"/>
  <c r="C51" i="1"/>
  <c r="E51" i="1" s="1"/>
  <c r="O11" i="1"/>
  <c r="Q11" i="1"/>
  <c r="V45" i="1"/>
  <c r="T45" i="1"/>
  <c r="G47" i="1" s="1"/>
  <c r="H47" i="1" s="1"/>
  <c r="I47" i="1" s="1"/>
  <c r="T44" i="1"/>
  <c r="G46" i="1" s="1"/>
  <c r="H46" i="1" s="1"/>
  <c r="I46" i="1" s="1"/>
  <c r="V44" i="1"/>
  <c r="U13" i="1" l="1"/>
  <c r="H14" i="1" s="1"/>
  <c r="L13" i="1"/>
  <c r="M13" i="1" s="1"/>
  <c r="N13" i="1" s="1"/>
  <c r="Q13" i="1" s="1"/>
  <c r="P13" i="1" s="1"/>
  <c r="L47" i="1"/>
  <c r="M47" i="1" s="1"/>
  <c r="N47" i="1" s="1"/>
  <c r="O47" i="1" s="1"/>
  <c r="P47" i="1" s="1"/>
  <c r="J47" i="1"/>
  <c r="P11" i="1"/>
  <c r="R11" i="1"/>
  <c r="L46" i="1"/>
  <c r="M46" i="1" s="1"/>
  <c r="N46" i="1" s="1"/>
  <c r="O46" i="1" s="1"/>
  <c r="P46" i="1" s="1"/>
  <c r="J46" i="1"/>
  <c r="E13" i="1"/>
  <c r="C14" i="1"/>
  <c r="R47" i="1" l="1"/>
  <c r="Q47" i="1"/>
  <c r="U47" i="1"/>
  <c r="C15" i="1"/>
  <c r="E14" i="1"/>
  <c r="U46" i="1"/>
  <c r="R46" i="1"/>
  <c r="Q46" i="1"/>
  <c r="U14" i="1"/>
  <c r="H15" i="1" s="1"/>
  <c r="L14" i="1"/>
  <c r="M14" i="1" s="1"/>
  <c r="N14" i="1" s="1"/>
  <c r="Q14" i="1" s="1"/>
  <c r="P14" i="1" s="1"/>
  <c r="T47" i="1" l="1"/>
  <c r="V47" i="1"/>
  <c r="W47" i="1" s="1"/>
  <c r="U15" i="1"/>
  <c r="H16" i="1" s="1"/>
  <c r="L15" i="1"/>
  <c r="M15" i="1" s="1"/>
  <c r="N15" i="1" s="1"/>
  <c r="Q15" i="1" s="1"/>
  <c r="P15" i="1" s="1"/>
  <c r="V46" i="1"/>
  <c r="W46" i="1" s="1"/>
  <c r="T46" i="1"/>
  <c r="G48" i="1" s="1"/>
  <c r="H48" i="1" s="1"/>
  <c r="I48" i="1" s="1"/>
  <c r="C16" i="1"/>
  <c r="E15" i="1"/>
  <c r="E16" i="1" l="1"/>
  <c r="C17" i="1"/>
  <c r="E17" i="1" s="1"/>
  <c r="L48" i="1"/>
  <c r="M48" i="1" s="1"/>
  <c r="N48" i="1" s="1"/>
  <c r="O48" i="1" s="1"/>
  <c r="P48" i="1" s="1"/>
  <c r="J48" i="1"/>
  <c r="L16" i="1"/>
  <c r="M16" i="1" s="1"/>
  <c r="N16" i="1" s="1"/>
  <c r="Q16" i="1" s="1"/>
  <c r="P16" i="1" s="1"/>
  <c r="U16" i="1"/>
  <c r="H17" i="1" s="1"/>
  <c r="U17" i="1" l="1"/>
  <c r="L17" i="1"/>
  <c r="M17" i="1" s="1"/>
  <c r="N17" i="1" s="1"/>
  <c r="Q17" i="1" s="1"/>
  <c r="P17" i="1" s="1"/>
  <c r="U48" i="1"/>
  <c r="R48" i="1"/>
  <c r="Q48" i="1"/>
  <c r="V48" i="1" l="1"/>
  <c r="W48" i="1" s="1"/>
  <c r="T48" i="1"/>
  <c r="G51" i="1" s="1"/>
  <c r="H51" i="1" s="1"/>
  <c r="I51" i="1" s="1"/>
  <c r="W50" i="1" l="1"/>
  <c r="H52" i="1"/>
  <c r="I52" i="1" s="1"/>
  <c r="L51" i="1"/>
  <c r="M51" i="1" s="1"/>
  <c r="N51" i="1" s="1"/>
  <c r="O51" i="1" s="1"/>
  <c r="P51" i="1" s="1"/>
  <c r="J51" i="1"/>
  <c r="U51" i="1" l="1"/>
  <c r="R51" i="1"/>
  <c r="Q51" i="1"/>
  <c r="L52" i="1"/>
  <c r="M52" i="1" s="1"/>
  <c r="N52" i="1" s="1"/>
  <c r="O52" i="1" s="1"/>
  <c r="P52" i="1" s="1"/>
  <c r="J52" i="1"/>
  <c r="R52" i="1" l="1"/>
  <c r="Q52" i="1"/>
  <c r="U52" i="1"/>
  <c r="V51" i="1"/>
  <c r="W51" i="1" s="1"/>
  <c r="T51" i="1"/>
  <c r="V52" i="1" l="1"/>
  <c r="W52" i="1" s="1"/>
  <c r="T52" i="1"/>
  <c r="M34" i="4" l="1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B34" i="4" s="1"/>
  <c r="AE34" i="4" s="1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B35" i="4" s="1"/>
  <c r="AE35" i="4" s="1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B36" i="4" s="1"/>
  <c r="AE36" i="4" s="1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B37" i="4" s="1"/>
  <c r="AE37" i="4" s="1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B38" i="4" s="1"/>
  <c r="AE38" i="4" s="1"/>
  <c r="Z32" i="4"/>
  <c r="AB32" i="4" s="1"/>
  <c r="AE32" i="4" s="1"/>
  <c r="U32" i="4"/>
  <c r="T32" i="4"/>
  <c r="S32" i="4"/>
  <c r="R32" i="4"/>
  <c r="Q32" i="4"/>
  <c r="M32" i="4"/>
  <c r="D32" i="4" s="1"/>
  <c r="A32" i="4" s="1"/>
  <c r="L34" i="6"/>
  <c r="M34" i="6"/>
  <c r="N34" i="6"/>
  <c r="O34" i="6"/>
  <c r="P34" i="6"/>
  <c r="Q34" i="6"/>
  <c r="R34" i="6"/>
  <c r="S34" i="6"/>
  <c r="T34" i="6"/>
  <c r="U34" i="6"/>
  <c r="W34" i="6" s="1"/>
  <c r="Y34" i="6" s="1"/>
  <c r="Z34" i="6" s="1"/>
  <c r="AA34" i="6" s="1"/>
  <c r="X34" i="6"/>
  <c r="L35" i="6"/>
  <c r="M35" i="6"/>
  <c r="N35" i="6"/>
  <c r="O35" i="6"/>
  <c r="P35" i="6"/>
  <c r="Q35" i="6"/>
  <c r="R35" i="6"/>
  <c r="S35" i="6"/>
  <c r="T35" i="6"/>
  <c r="U35" i="6"/>
  <c r="W35" i="6" s="1"/>
  <c r="Y35" i="6" s="1"/>
  <c r="Z35" i="6" s="1"/>
  <c r="AA35" i="6" s="1"/>
  <c r="X35" i="6"/>
  <c r="L36" i="6"/>
  <c r="M36" i="6"/>
  <c r="N36" i="6"/>
  <c r="O36" i="6"/>
  <c r="P36" i="6"/>
  <c r="Q36" i="6"/>
  <c r="R36" i="6"/>
  <c r="S36" i="6"/>
  <c r="T36" i="6"/>
  <c r="U36" i="6"/>
  <c r="W36" i="6" s="1"/>
  <c r="Y36" i="6" s="1"/>
  <c r="Z36" i="6" s="1"/>
  <c r="AA36" i="6" s="1"/>
  <c r="X36" i="6"/>
  <c r="L37" i="6"/>
  <c r="M37" i="6"/>
  <c r="N37" i="6"/>
  <c r="O37" i="6"/>
  <c r="P37" i="6"/>
  <c r="Q37" i="6"/>
  <c r="R37" i="6"/>
  <c r="S37" i="6"/>
  <c r="T37" i="6"/>
  <c r="U37" i="6"/>
  <c r="W37" i="6" s="1"/>
  <c r="Y37" i="6" s="1"/>
  <c r="Z37" i="6" s="1"/>
  <c r="AA37" i="6" s="1"/>
  <c r="X37" i="6"/>
  <c r="L38" i="6"/>
  <c r="M38" i="6"/>
  <c r="N38" i="6"/>
  <c r="O38" i="6"/>
  <c r="P38" i="6"/>
  <c r="Q38" i="6"/>
  <c r="R38" i="6"/>
  <c r="S38" i="6"/>
  <c r="T38" i="6"/>
  <c r="U38" i="6"/>
  <c r="W38" i="6" s="1"/>
  <c r="Y38" i="6" s="1"/>
  <c r="Z38" i="6" s="1"/>
  <c r="AA38" i="6" s="1"/>
  <c r="X38" i="6"/>
  <c r="U32" i="6"/>
  <c r="W32" i="6" s="1"/>
  <c r="Y32" i="6" s="1"/>
  <c r="Z32" i="6" s="1"/>
  <c r="AA32" i="6" s="1"/>
  <c r="P32" i="6"/>
  <c r="O32" i="6"/>
  <c r="N32" i="6"/>
  <c r="M32" i="6"/>
  <c r="L32" i="6"/>
  <c r="R34" i="5"/>
  <c r="S34" i="5"/>
  <c r="T34" i="5"/>
  <c r="U34" i="5"/>
  <c r="V34" i="5"/>
  <c r="W34" i="5"/>
  <c r="X34" i="5"/>
  <c r="Y34" i="5"/>
  <c r="Z34" i="5"/>
  <c r="AA34" i="5"/>
  <c r="R35" i="5"/>
  <c r="S35" i="5"/>
  <c r="T35" i="5"/>
  <c r="U35" i="5"/>
  <c r="V35" i="5"/>
  <c r="W35" i="5"/>
  <c r="X35" i="5"/>
  <c r="Y35" i="5"/>
  <c r="Z35" i="5"/>
  <c r="AA35" i="5"/>
  <c r="R36" i="5"/>
  <c r="S36" i="5"/>
  <c r="T36" i="5"/>
  <c r="U36" i="5"/>
  <c r="V36" i="5"/>
  <c r="W36" i="5"/>
  <c r="X36" i="5"/>
  <c r="Y36" i="5"/>
  <c r="Z36" i="5"/>
  <c r="AA36" i="5"/>
  <c r="R37" i="5"/>
  <c r="S37" i="5"/>
  <c r="T37" i="5"/>
  <c r="U37" i="5"/>
  <c r="V37" i="5"/>
  <c r="W37" i="5"/>
  <c r="X37" i="5"/>
  <c r="Y37" i="5"/>
  <c r="Z37" i="5"/>
  <c r="AA37" i="5"/>
  <c r="R38" i="5"/>
  <c r="S38" i="5"/>
  <c r="T38" i="5"/>
  <c r="U38" i="5"/>
  <c r="V38" i="5"/>
  <c r="W38" i="5"/>
  <c r="X38" i="5"/>
  <c r="Y38" i="5"/>
  <c r="Z38" i="5"/>
  <c r="AA38" i="5"/>
  <c r="AA32" i="5"/>
  <c r="V32" i="5"/>
  <c r="U32" i="5"/>
  <c r="T32" i="5"/>
  <c r="S32" i="5"/>
  <c r="R32" i="5"/>
  <c r="H34" i="6"/>
  <c r="H35" i="6"/>
  <c r="H36" i="6"/>
  <c r="H37" i="6"/>
  <c r="H38" i="6"/>
  <c r="H32" i="6"/>
  <c r="N34" i="5"/>
  <c r="N35" i="5"/>
  <c r="N36" i="5"/>
  <c r="N37" i="5"/>
  <c r="N38" i="5"/>
  <c r="N32" i="5"/>
  <c r="J34" i="4"/>
  <c r="J35" i="4"/>
  <c r="J36" i="4"/>
  <c r="J37" i="4"/>
  <c r="J38" i="4"/>
  <c r="J32" i="4"/>
  <c r="H34" i="4"/>
  <c r="H35" i="4"/>
  <c r="H36" i="4"/>
  <c r="H37" i="4"/>
  <c r="H38" i="4"/>
  <c r="H32" i="4"/>
  <c r="Y32" i="4"/>
  <c r="X32" i="4"/>
  <c r="W32" i="4"/>
  <c r="V32" i="4"/>
  <c r="P32" i="4"/>
  <c r="O32" i="4"/>
  <c r="N32" i="4"/>
  <c r="L32" i="4"/>
  <c r="G34" i="4"/>
  <c r="G35" i="4"/>
  <c r="G36" i="4"/>
  <c r="G37" i="4"/>
  <c r="G38" i="4"/>
  <c r="G32" i="4"/>
  <c r="F38" i="4"/>
  <c r="F34" i="4"/>
  <c r="F35" i="4"/>
  <c r="F36" i="4"/>
  <c r="F37" i="4"/>
  <c r="F32" i="4"/>
  <c r="X32" i="6"/>
  <c r="K38" i="6"/>
  <c r="I38" i="6"/>
  <c r="K37" i="6"/>
  <c r="I37" i="6"/>
  <c r="K36" i="6"/>
  <c r="I36" i="6"/>
  <c r="K35" i="6"/>
  <c r="I35" i="6"/>
  <c r="K34" i="6"/>
  <c r="I34" i="6"/>
  <c r="K32" i="6"/>
  <c r="I32" i="6"/>
  <c r="E38" i="6"/>
  <c r="E37" i="6"/>
  <c r="E36" i="6"/>
  <c r="E35" i="6"/>
  <c r="E34" i="6"/>
  <c r="E32" i="6"/>
  <c r="C38" i="6"/>
  <c r="C37" i="6"/>
  <c r="C36" i="6"/>
  <c r="C35" i="6"/>
  <c r="C34" i="6"/>
  <c r="C32" i="6"/>
  <c r="B38" i="6"/>
  <c r="B37" i="6"/>
  <c r="B36" i="6"/>
  <c r="B35" i="6"/>
  <c r="B34" i="6"/>
  <c r="B32" i="6"/>
  <c r="A38" i="6"/>
  <c r="A34" i="6"/>
  <c r="A35" i="6"/>
  <c r="A36" i="6"/>
  <c r="A37" i="6"/>
  <c r="A32" i="6"/>
  <c r="I18" i="5"/>
  <c r="G11" i="5"/>
  <c r="K38" i="5"/>
  <c r="K37" i="5"/>
  <c r="K36" i="5"/>
  <c r="K35" i="5"/>
  <c r="K34" i="5"/>
  <c r="K32" i="5"/>
  <c r="I38" i="5"/>
  <c r="I37" i="5"/>
  <c r="I36" i="5"/>
  <c r="I35" i="5"/>
  <c r="I34" i="5"/>
  <c r="I32" i="5"/>
  <c r="H38" i="5"/>
  <c r="H37" i="5"/>
  <c r="H36" i="5"/>
  <c r="H35" i="5"/>
  <c r="H34" i="5"/>
  <c r="H32" i="5"/>
  <c r="G38" i="5"/>
  <c r="G34" i="5"/>
  <c r="G35" i="5"/>
  <c r="G36" i="5"/>
  <c r="G37" i="5"/>
  <c r="G32" i="5"/>
  <c r="D10" i="7"/>
  <c r="S17" i="5" l="1"/>
  <c r="R17" i="5"/>
  <c r="V55" i="9"/>
  <c r="V54" i="9"/>
  <c r="V47" i="9"/>
  <c r="V46" i="9"/>
  <c r="V45" i="9"/>
  <c r="V44" i="9"/>
  <c r="U55" i="9"/>
  <c r="U54" i="9"/>
  <c r="U47" i="9"/>
  <c r="U46" i="9"/>
  <c r="U45" i="9"/>
  <c r="U44" i="9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32" i="3"/>
  <c r="X32" i="3"/>
  <c r="W32" i="3"/>
  <c r="V32" i="3"/>
  <c r="Y31" i="3"/>
  <c r="X31" i="3"/>
  <c r="W31" i="3"/>
  <c r="V31" i="3"/>
  <c r="Y30" i="3"/>
  <c r="X30" i="3"/>
  <c r="W30" i="3"/>
  <c r="V30" i="3"/>
  <c r="Y29" i="3"/>
  <c r="X29" i="3"/>
  <c r="W29" i="3"/>
  <c r="V29" i="3"/>
  <c r="Y28" i="3"/>
  <c r="X28" i="3"/>
  <c r="W28" i="3"/>
  <c r="V28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32" i="3"/>
  <c r="O32" i="3"/>
  <c r="N32" i="3"/>
  <c r="P31" i="3"/>
  <c r="O31" i="3"/>
  <c r="N31" i="3"/>
  <c r="P30" i="3"/>
  <c r="O30" i="3"/>
  <c r="N30" i="3"/>
  <c r="P29" i="3"/>
  <c r="O29" i="3"/>
  <c r="N29" i="3"/>
  <c r="P28" i="3"/>
  <c r="O28" i="3"/>
  <c r="N28" i="3"/>
  <c r="P27" i="3"/>
  <c r="O27" i="3"/>
  <c r="N27" i="3"/>
  <c r="L38" i="3"/>
  <c r="L37" i="3"/>
  <c r="L36" i="3"/>
  <c r="L35" i="3"/>
  <c r="L34" i="3"/>
  <c r="L33" i="3"/>
  <c r="L32" i="3"/>
  <c r="L31" i="3"/>
  <c r="L30" i="3"/>
  <c r="L29" i="3"/>
  <c r="L28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27" i="3"/>
  <c r="M29" i="3"/>
  <c r="D27" i="3"/>
  <c r="A27" i="3" s="1"/>
  <c r="Y40" i="4"/>
  <c r="X40" i="4"/>
  <c r="W40" i="4"/>
  <c r="V40" i="4"/>
  <c r="Y39" i="4"/>
  <c r="X39" i="4"/>
  <c r="W39" i="4"/>
  <c r="V39" i="4"/>
  <c r="Y30" i="4"/>
  <c r="X30" i="4"/>
  <c r="W30" i="4"/>
  <c r="V30" i="4"/>
  <c r="Y29" i="4"/>
  <c r="X29" i="4"/>
  <c r="W29" i="4"/>
  <c r="V29" i="4"/>
  <c r="Y28" i="4"/>
  <c r="X28" i="4"/>
  <c r="W28" i="4"/>
  <c r="V28" i="4"/>
  <c r="Y27" i="4"/>
  <c r="X27" i="4"/>
  <c r="W27" i="4"/>
  <c r="V27" i="4"/>
  <c r="P40" i="4"/>
  <c r="O40" i="4"/>
  <c r="N40" i="4"/>
  <c r="P39" i="4"/>
  <c r="O39" i="4"/>
  <c r="N39" i="4"/>
  <c r="P30" i="4"/>
  <c r="O30" i="4"/>
  <c r="N30" i="4"/>
  <c r="P29" i="4"/>
  <c r="O29" i="4"/>
  <c r="N29" i="4"/>
  <c r="P28" i="4"/>
  <c r="O28" i="4"/>
  <c r="N28" i="4"/>
  <c r="P27" i="4"/>
  <c r="O27" i="4"/>
  <c r="N27" i="4"/>
  <c r="L40" i="4"/>
  <c r="L39" i="4"/>
  <c r="L38" i="4"/>
  <c r="L37" i="4"/>
  <c r="L36" i="4"/>
  <c r="L35" i="4"/>
  <c r="L34" i="4"/>
  <c r="L30" i="4"/>
  <c r="L29" i="4"/>
  <c r="L28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21" i="4"/>
  <c r="L20" i="4"/>
  <c r="L19" i="4"/>
  <c r="L18" i="4"/>
  <c r="L17" i="4"/>
  <c r="L16" i="4"/>
  <c r="L15" i="4"/>
  <c r="L14" i="4"/>
  <c r="L13" i="4"/>
  <c r="L12" i="4"/>
  <c r="L11" i="4"/>
  <c r="L10" i="4"/>
  <c r="H21" i="4"/>
  <c r="H20" i="4"/>
  <c r="H19" i="4"/>
  <c r="H18" i="4"/>
  <c r="G21" i="4"/>
  <c r="G20" i="4"/>
  <c r="G19" i="4"/>
  <c r="G18" i="4"/>
  <c r="G17" i="4"/>
  <c r="T40" i="6"/>
  <c r="S40" i="6"/>
  <c r="R40" i="6"/>
  <c r="Q40" i="6"/>
  <c r="T39" i="6"/>
  <c r="S39" i="6"/>
  <c r="R39" i="6"/>
  <c r="Q39" i="6"/>
  <c r="T32" i="6"/>
  <c r="S32" i="6"/>
  <c r="R32" i="6"/>
  <c r="Q32" i="6"/>
  <c r="T30" i="6"/>
  <c r="S30" i="6"/>
  <c r="R30" i="6"/>
  <c r="Q30" i="6"/>
  <c r="T29" i="6"/>
  <c r="S29" i="6"/>
  <c r="R29" i="6"/>
  <c r="Q29" i="6"/>
  <c r="T28" i="6"/>
  <c r="S28" i="6"/>
  <c r="R28" i="6"/>
  <c r="Q28" i="6"/>
  <c r="T27" i="6"/>
  <c r="S27" i="6"/>
  <c r="R27" i="6"/>
  <c r="Q27" i="6"/>
  <c r="K40" i="6"/>
  <c r="J40" i="6"/>
  <c r="I40" i="6"/>
  <c r="K39" i="6"/>
  <c r="J39" i="6"/>
  <c r="I39" i="6"/>
  <c r="K30" i="6"/>
  <c r="J30" i="6"/>
  <c r="I30" i="6"/>
  <c r="K29" i="6"/>
  <c r="J29" i="6"/>
  <c r="I29" i="6"/>
  <c r="K28" i="6"/>
  <c r="J28" i="6"/>
  <c r="I28" i="6"/>
  <c r="K27" i="6"/>
  <c r="J27" i="6"/>
  <c r="I27" i="6"/>
  <c r="G40" i="6"/>
  <c r="G39" i="6"/>
  <c r="G38" i="6"/>
  <c r="G37" i="6"/>
  <c r="G36" i="6"/>
  <c r="G35" i="6"/>
  <c r="G34" i="6"/>
  <c r="G32" i="6"/>
  <c r="G30" i="6"/>
  <c r="G29" i="6"/>
  <c r="G28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E18" i="6"/>
  <c r="C21" i="6"/>
  <c r="C20" i="6"/>
  <c r="C19" i="6"/>
  <c r="C18" i="6"/>
  <c r="B21" i="6"/>
  <c r="B20" i="6"/>
  <c r="B19" i="6"/>
  <c r="B18" i="6"/>
  <c r="B17" i="6"/>
  <c r="Z40" i="5"/>
  <c r="Z39" i="5"/>
  <c r="Z32" i="5"/>
  <c r="Z30" i="5"/>
  <c r="Z29" i="5"/>
  <c r="Z28" i="5"/>
  <c r="Z27" i="5"/>
  <c r="Y40" i="5"/>
  <c r="Y39" i="5"/>
  <c r="Y32" i="5"/>
  <c r="Y30" i="5"/>
  <c r="Y29" i="5"/>
  <c r="Y28" i="5"/>
  <c r="Y27" i="5"/>
  <c r="X40" i="5"/>
  <c r="X39" i="5"/>
  <c r="X32" i="5"/>
  <c r="X30" i="5"/>
  <c r="X29" i="5"/>
  <c r="X28" i="5"/>
  <c r="X27" i="5"/>
  <c r="W40" i="5"/>
  <c r="W39" i="5"/>
  <c r="W32" i="5"/>
  <c r="W30" i="5"/>
  <c r="W29" i="5"/>
  <c r="W28" i="5"/>
  <c r="W27" i="5"/>
  <c r="Q40" i="5"/>
  <c r="Q39" i="5"/>
  <c r="Q38" i="5"/>
  <c r="Q37" i="5"/>
  <c r="Q36" i="5"/>
  <c r="Q35" i="5"/>
  <c r="Q34" i="5"/>
  <c r="Q32" i="5"/>
  <c r="Q30" i="5"/>
  <c r="Q29" i="5"/>
  <c r="Q28" i="5"/>
  <c r="Q27" i="5"/>
  <c r="P40" i="5"/>
  <c r="P39" i="5"/>
  <c r="P38" i="5"/>
  <c r="P37" i="5"/>
  <c r="P36" i="5"/>
  <c r="P35" i="5"/>
  <c r="P34" i="5"/>
  <c r="P32" i="5"/>
  <c r="P30" i="5"/>
  <c r="P29" i="5"/>
  <c r="P28" i="5"/>
  <c r="P27" i="5"/>
  <c r="O40" i="5"/>
  <c r="O39" i="5"/>
  <c r="O38" i="5"/>
  <c r="O37" i="5"/>
  <c r="O36" i="5"/>
  <c r="O35" i="5"/>
  <c r="O34" i="5"/>
  <c r="O32" i="5"/>
  <c r="O30" i="5"/>
  <c r="O29" i="5"/>
  <c r="O28" i="5"/>
  <c r="O27" i="5"/>
  <c r="M38" i="5"/>
  <c r="M37" i="5"/>
  <c r="M36" i="5"/>
  <c r="M35" i="5"/>
  <c r="M34" i="5"/>
  <c r="M32" i="5"/>
  <c r="M30" i="5"/>
  <c r="M29" i="5"/>
  <c r="M28" i="5"/>
  <c r="M27" i="5"/>
  <c r="H40" i="5"/>
  <c r="H39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17" i="5"/>
  <c r="M16" i="5"/>
  <c r="M15" i="5"/>
  <c r="M14" i="5"/>
  <c r="M13" i="5"/>
  <c r="M12" i="5"/>
  <c r="M11" i="5"/>
  <c r="M10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O10" i="6"/>
  <c r="M28" i="3"/>
  <c r="Q27" i="4"/>
  <c r="K44" i="9"/>
  <c r="F47" i="9"/>
  <c r="F46" i="9"/>
  <c r="H28" i="3"/>
  <c r="D44" i="9"/>
  <c r="N55" i="9"/>
  <c r="M55" i="9"/>
  <c r="N54" i="9"/>
  <c r="M54" i="9"/>
  <c r="N53" i="9"/>
  <c r="N52" i="9"/>
  <c r="N51" i="9"/>
  <c r="N50" i="9"/>
  <c r="N49" i="9"/>
  <c r="N48" i="9"/>
  <c r="N47" i="9"/>
  <c r="N46" i="9"/>
  <c r="N45" i="9"/>
  <c r="N44" i="9"/>
  <c r="M44" i="9"/>
  <c r="J44" i="9"/>
  <c r="H55" i="9"/>
  <c r="H54" i="9"/>
  <c r="H53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Y55" i="9"/>
  <c r="X55" i="9"/>
  <c r="W55" i="9"/>
  <c r="T55" i="9"/>
  <c r="S55" i="9"/>
  <c r="R55" i="9"/>
  <c r="Q55" i="9"/>
  <c r="P55" i="9"/>
  <c r="Y54" i="9"/>
  <c r="X54" i="9"/>
  <c r="W54" i="9"/>
  <c r="T54" i="9"/>
  <c r="S54" i="9"/>
  <c r="R54" i="9"/>
  <c r="Q54" i="9"/>
  <c r="P54" i="9"/>
  <c r="Y53" i="9"/>
  <c r="X53" i="9"/>
  <c r="W53" i="9"/>
  <c r="T53" i="9"/>
  <c r="S53" i="9"/>
  <c r="R53" i="9"/>
  <c r="Q53" i="9"/>
  <c r="P53" i="9"/>
  <c r="Y52" i="9"/>
  <c r="X52" i="9"/>
  <c r="W52" i="9"/>
  <c r="T52" i="9"/>
  <c r="S52" i="9"/>
  <c r="R52" i="9"/>
  <c r="Q52" i="9"/>
  <c r="P52" i="9"/>
  <c r="Y51" i="9"/>
  <c r="X51" i="9"/>
  <c r="W51" i="9"/>
  <c r="T51" i="9"/>
  <c r="S51" i="9"/>
  <c r="R51" i="9"/>
  <c r="Q51" i="9"/>
  <c r="P51" i="9"/>
  <c r="Y50" i="9"/>
  <c r="X50" i="9"/>
  <c r="W50" i="9"/>
  <c r="T50" i="9"/>
  <c r="S50" i="9"/>
  <c r="R50" i="9"/>
  <c r="Q50" i="9"/>
  <c r="P50" i="9"/>
  <c r="J38" i="3"/>
  <c r="J37" i="3"/>
  <c r="H38" i="3"/>
  <c r="H37" i="3"/>
  <c r="G38" i="3"/>
  <c r="G37" i="3"/>
  <c r="G36" i="3"/>
  <c r="G35" i="3"/>
  <c r="G34" i="3"/>
  <c r="G33" i="3"/>
  <c r="G32" i="3"/>
  <c r="G31" i="3"/>
  <c r="G30" i="3"/>
  <c r="G29" i="3"/>
  <c r="G28" i="3"/>
  <c r="H27" i="3"/>
  <c r="G27" i="3"/>
  <c r="F27" i="3"/>
  <c r="J21" i="3"/>
  <c r="J20" i="3"/>
  <c r="J19" i="3"/>
  <c r="J18" i="3"/>
  <c r="H21" i="3"/>
  <c r="H20" i="3"/>
  <c r="H19" i="3"/>
  <c r="H18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H40" i="4"/>
  <c r="H39" i="4"/>
  <c r="H29" i="4"/>
  <c r="G40" i="4"/>
  <c r="G39" i="4"/>
  <c r="G30" i="4"/>
  <c r="G29" i="4"/>
  <c r="G28" i="4"/>
  <c r="H27" i="4"/>
  <c r="G27" i="4"/>
  <c r="F27" i="4"/>
  <c r="J18" i="4"/>
  <c r="H10" i="4"/>
  <c r="G16" i="4"/>
  <c r="G15" i="4"/>
  <c r="G14" i="4"/>
  <c r="G13" i="4"/>
  <c r="G12" i="4"/>
  <c r="G11" i="4"/>
  <c r="G10" i="4"/>
  <c r="F10" i="4"/>
  <c r="B40" i="6"/>
  <c r="B39" i="6"/>
  <c r="B30" i="6"/>
  <c r="C29" i="6"/>
  <c r="B29" i="6"/>
  <c r="B28" i="6"/>
  <c r="C27" i="6"/>
  <c r="B27" i="6"/>
  <c r="A27" i="6"/>
  <c r="F11" i="7"/>
  <c r="F10" i="7"/>
  <c r="H52" i="9"/>
  <c r="H51" i="9"/>
  <c r="H45" i="9"/>
  <c r="H44" i="9"/>
  <c r="K27" i="5"/>
  <c r="K10" i="5"/>
  <c r="B16" i="6"/>
  <c r="B15" i="6"/>
  <c r="B14" i="6"/>
  <c r="B13" i="6"/>
  <c r="B12" i="6"/>
  <c r="B11" i="6"/>
  <c r="C10" i="6"/>
  <c r="B10" i="6"/>
  <c r="A10" i="6"/>
  <c r="I27" i="5"/>
  <c r="H30" i="5"/>
  <c r="H29" i="5"/>
  <c r="H28" i="5"/>
  <c r="H27" i="5"/>
  <c r="G27" i="5"/>
  <c r="H16" i="5"/>
  <c r="H15" i="5"/>
  <c r="H14" i="5"/>
  <c r="H13" i="5"/>
  <c r="H12" i="5"/>
  <c r="H11" i="5"/>
  <c r="I10" i="5"/>
  <c r="H10" i="5"/>
  <c r="G10" i="5"/>
  <c r="Z27" i="4"/>
  <c r="AB27" i="4" s="1"/>
  <c r="AE27" i="4" s="1"/>
  <c r="H11" i="6"/>
  <c r="M10" i="3"/>
  <c r="D10" i="3" s="1"/>
  <c r="M27" i="4"/>
  <c r="D27" i="4" s="1"/>
  <c r="A27" i="4" s="1"/>
  <c r="M10" i="4"/>
  <c r="D10" i="4" s="1"/>
  <c r="H27" i="6"/>
  <c r="H10" i="6"/>
  <c r="N27" i="5"/>
  <c r="N10" i="5"/>
  <c r="E10" i="5" s="1"/>
  <c r="C10" i="5" s="1"/>
  <c r="T17" i="5" l="1"/>
  <c r="J28" i="3"/>
  <c r="C28" i="6"/>
  <c r="J29" i="3"/>
  <c r="K28" i="5"/>
  <c r="H28" i="4"/>
  <c r="I28" i="5"/>
  <c r="E28" i="6"/>
  <c r="I11" i="5"/>
  <c r="H46" i="9"/>
  <c r="I12" i="7"/>
  <c r="J12" i="7" s="1"/>
  <c r="K12" i="7" s="1"/>
  <c r="M12" i="7" s="1"/>
  <c r="G13" i="7" s="1"/>
  <c r="D13" i="7"/>
  <c r="D14" i="7" s="1"/>
  <c r="F12" i="7"/>
  <c r="Q10" i="3"/>
  <c r="R10" i="3"/>
  <c r="S10" i="3"/>
  <c r="T10" i="3"/>
  <c r="U10" i="3"/>
  <c r="Z10" i="3"/>
  <c r="AB10" i="3" s="1"/>
  <c r="AE10" i="3" s="1"/>
  <c r="M11" i="3"/>
  <c r="Q27" i="3"/>
  <c r="Z27" i="3"/>
  <c r="AB27" i="3" s="1"/>
  <c r="AE27" i="3" s="1"/>
  <c r="K45" i="9"/>
  <c r="L44" i="9"/>
  <c r="B44" i="9" s="1"/>
  <c r="A44" i="9" s="1"/>
  <c r="J45" i="9"/>
  <c r="H47" i="9"/>
  <c r="F48" i="9"/>
  <c r="H30" i="4"/>
  <c r="H30" i="3"/>
  <c r="C30" i="6"/>
  <c r="H29" i="3"/>
  <c r="E29" i="6"/>
  <c r="J28" i="4"/>
  <c r="J27" i="4"/>
  <c r="J27" i="3"/>
  <c r="E27" i="6"/>
  <c r="J12" i="3"/>
  <c r="C12" i="6"/>
  <c r="H12" i="3"/>
  <c r="H11" i="3"/>
  <c r="H11" i="4"/>
  <c r="C11" i="6"/>
  <c r="E12" i="6"/>
  <c r="E10" i="6"/>
  <c r="J10" i="3"/>
  <c r="J10" i="4"/>
  <c r="N11" i="5"/>
  <c r="Z10" i="4"/>
  <c r="AB10" i="4" s="1"/>
  <c r="U10" i="6"/>
  <c r="W10" i="6" s="1"/>
  <c r="Y10" i="6" s="1"/>
  <c r="Z10" i="6" s="1"/>
  <c r="AA10" i="6" s="1"/>
  <c r="R27" i="5"/>
  <c r="L27" i="6"/>
  <c r="S27" i="5"/>
  <c r="M27" i="6"/>
  <c r="AA27" i="5"/>
  <c r="U27" i="6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Q11" i="3"/>
  <c r="Z11" i="3"/>
  <c r="AB11" i="3" s="1"/>
  <c r="AE11" i="3" s="1"/>
  <c r="N3" i="7"/>
  <c r="J2" i="7"/>
  <c r="F13" i="7" l="1"/>
  <c r="U17" i="5"/>
  <c r="V17" i="5"/>
  <c r="C13" i="6"/>
  <c r="H13" i="3"/>
  <c r="I13" i="7"/>
  <c r="J13" i="7" s="1"/>
  <c r="K13" i="7" s="1"/>
  <c r="M13" i="7" s="1"/>
  <c r="G14" i="7" s="1"/>
  <c r="D15" i="7"/>
  <c r="F15" i="7" s="1"/>
  <c r="F14" i="7"/>
  <c r="R27" i="3"/>
  <c r="R27" i="4"/>
  <c r="O44" i="9"/>
  <c r="L45" i="9"/>
  <c r="B45" i="9" s="1"/>
  <c r="A45" i="9" s="1"/>
  <c r="F49" i="9"/>
  <c r="H49" i="9"/>
  <c r="H48" i="9"/>
  <c r="H31" i="3"/>
  <c r="E30" i="6"/>
  <c r="J30" i="3"/>
  <c r="E11" i="6"/>
  <c r="J11" i="4"/>
  <c r="J11" i="3"/>
  <c r="H14" i="4"/>
  <c r="C14" i="6"/>
  <c r="I14" i="5"/>
  <c r="H14" i="3"/>
  <c r="Z28" i="3"/>
  <c r="AB28" i="3" s="1"/>
  <c r="AE28" i="3" s="1"/>
  <c r="Q28" i="3"/>
  <c r="M28" i="4"/>
  <c r="D28" i="4" s="1"/>
  <c r="A28" i="4" s="1"/>
  <c r="H28" i="6"/>
  <c r="N28" i="5"/>
  <c r="U11" i="6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J13" i="3" l="1"/>
  <c r="E13" i="6"/>
  <c r="I14" i="7"/>
  <c r="J14" i="7" s="1"/>
  <c r="K14" i="7" s="1"/>
  <c r="M14" i="7" s="1"/>
  <c r="M12" i="3"/>
  <c r="N27" i="6"/>
  <c r="S27" i="3"/>
  <c r="S27" i="4"/>
  <c r="T27" i="5"/>
  <c r="O45" i="9"/>
  <c r="H50" i="9"/>
  <c r="F50" i="9"/>
  <c r="H32" i="3"/>
  <c r="J31" i="3"/>
  <c r="K14" i="5"/>
  <c r="E14" i="6"/>
  <c r="J14" i="4"/>
  <c r="J14" i="3"/>
  <c r="I15" i="5"/>
  <c r="H15" i="4"/>
  <c r="C15" i="6"/>
  <c r="H15" i="3"/>
  <c r="R28" i="3"/>
  <c r="Q28" i="4"/>
  <c r="L28" i="6"/>
  <c r="R28" i="5"/>
  <c r="Z28" i="4"/>
  <c r="AB28" i="4" s="1"/>
  <c r="AE28" i="4" s="1"/>
  <c r="U28" i="6"/>
  <c r="AA28" i="5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E27" i="5"/>
  <c r="C27" i="5" s="1"/>
  <c r="B27" i="5" s="1"/>
  <c r="A27" i="5" s="1"/>
  <c r="H34" i="3" l="1"/>
  <c r="H17" i="3"/>
  <c r="H17" i="4"/>
  <c r="C17" i="6"/>
  <c r="I17" i="5"/>
  <c r="G15" i="7"/>
  <c r="I15" i="7" s="1"/>
  <c r="J15" i="7" s="1"/>
  <c r="K15" i="7" s="1"/>
  <c r="M15" i="7" s="1"/>
  <c r="Z12" i="3"/>
  <c r="AB12" i="3" s="1"/>
  <c r="AE12" i="3" s="1"/>
  <c r="Q12" i="3"/>
  <c r="U12" i="6"/>
  <c r="AA12" i="5"/>
  <c r="Z12" i="4"/>
  <c r="Q12" i="4"/>
  <c r="L12" i="6"/>
  <c r="R12" i="5"/>
  <c r="R12" i="3"/>
  <c r="D29" i="3"/>
  <c r="A29" i="3" s="1"/>
  <c r="T27" i="3"/>
  <c r="T27" i="4"/>
  <c r="O27" i="6"/>
  <c r="U27" i="5"/>
  <c r="J32" i="3"/>
  <c r="H33" i="3"/>
  <c r="H16" i="4"/>
  <c r="C16" i="6"/>
  <c r="I16" i="5"/>
  <c r="H16" i="3"/>
  <c r="K15" i="5"/>
  <c r="E15" i="6"/>
  <c r="J15" i="4"/>
  <c r="J15" i="3"/>
  <c r="M29" i="4"/>
  <c r="D29" i="4" s="1"/>
  <c r="A29" i="4" s="1"/>
  <c r="H29" i="6"/>
  <c r="N29" i="5"/>
  <c r="S28" i="3"/>
  <c r="R28" i="4"/>
  <c r="M28" i="6"/>
  <c r="S28" i="5"/>
  <c r="U11" i="3"/>
  <c r="S11" i="4"/>
  <c r="T11" i="5"/>
  <c r="N11" i="6"/>
  <c r="H35" i="3" l="1"/>
  <c r="J34" i="3"/>
  <c r="E17" i="6"/>
  <c r="J17" i="3"/>
  <c r="J17" i="4"/>
  <c r="K17" i="5"/>
  <c r="Z29" i="3"/>
  <c r="AB29" i="3" s="1"/>
  <c r="AE29" i="3" s="1"/>
  <c r="M13" i="3"/>
  <c r="L13" i="6"/>
  <c r="N13" i="5"/>
  <c r="E13" i="5" s="1"/>
  <c r="C13" i="5" s="1"/>
  <c r="M13" i="4"/>
  <c r="D13" i="4" s="1"/>
  <c r="A13" i="4" s="1"/>
  <c r="H13" i="6"/>
  <c r="R12" i="4"/>
  <c r="M12" i="6"/>
  <c r="S12" i="5"/>
  <c r="S12" i="3"/>
  <c r="U13" i="6"/>
  <c r="Q29" i="3"/>
  <c r="U27" i="3"/>
  <c r="P27" i="6"/>
  <c r="U27" i="4"/>
  <c r="V27" i="5"/>
  <c r="J46" i="9"/>
  <c r="J33" i="3"/>
  <c r="E16" i="6"/>
  <c r="J16" i="4"/>
  <c r="K16" i="5"/>
  <c r="J16" i="3"/>
  <c r="T28" i="3"/>
  <c r="S28" i="4"/>
  <c r="N28" i="6"/>
  <c r="T28" i="5"/>
  <c r="Z29" i="4"/>
  <c r="AB29" i="4" s="1"/>
  <c r="AE29" i="4" s="1"/>
  <c r="U29" i="6"/>
  <c r="AA29" i="5"/>
  <c r="R29" i="3"/>
  <c r="Q29" i="4"/>
  <c r="L29" i="6"/>
  <c r="R29" i="5"/>
  <c r="T11" i="3"/>
  <c r="V11" i="5"/>
  <c r="P11" i="6"/>
  <c r="U11" i="4"/>
  <c r="D11" i="3"/>
  <c r="N4" i="7"/>
  <c r="A12" i="7"/>
  <c r="A13" i="7" s="1"/>
  <c r="A14" i="7" s="1"/>
  <c r="A15" i="7" s="1"/>
  <c r="R11" i="7"/>
  <c r="H36" i="3" l="1"/>
  <c r="J35" i="3"/>
  <c r="M30" i="3"/>
  <c r="R13" i="5"/>
  <c r="R13" i="4"/>
  <c r="Q13" i="3"/>
  <c r="Q13" i="4"/>
  <c r="Z13" i="3"/>
  <c r="AB13" i="3" s="1"/>
  <c r="AE13" i="3" s="1"/>
  <c r="AA13" i="5"/>
  <c r="Z13" i="4"/>
  <c r="N12" i="6"/>
  <c r="S12" i="4"/>
  <c r="T12" i="5"/>
  <c r="U12" i="3"/>
  <c r="D30" i="3"/>
  <c r="A30" i="3" s="1"/>
  <c r="M31" i="3"/>
  <c r="K46" i="9"/>
  <c r="J47" i="9"/>
  <c r="G28" i="5"/>
  <c r="F28" i="4"/>
  <c r="A28" i="6"/>
  <c r="F28" i="3"/>
  <c r="M30" i="4"/>
  <c r="D30" i="4" s="1"/>
  <c r="A30" i="4" s="1"/>
  <c r="H30" i="6"/>
  <c r="N30" i="5"/>
  <c r="Z30" i="3"/>
  <c r="AB30" i="3" s="1"/>
  <c r="AE30" i="3" s="1"/>
  <c r="S29" i="3"/>
  <c r="R29" i="4"/>
  <c r="M29" i="6"/>
  <c r="S29" i="5"/>
  <c r="U28" i="3"/>
  <c r="T28" i="4"/>
  <c r="O28" i="6"/>
  <c r="U28" i="5"/>
  <c r="T12" i="3"/>
  <c r="V12" i="5"/>
  <c r="U12" i="4"/>
  <c r="P12" i="6"/>
  <c r="T11" i="4"/>
  <c r="U11" i="5"/>
  <c r="O11" i="6"/>
  <c r="W27" i="6"/>
  <c r="B10" i="5"/>
  <c r="A10" i="5" s="1"/>
  <c r="A11" i="3"/>
  <c r="A10" i="3"/>
  <c r="E28" i="5"/>
  <c r="C28" i="5" s="1"/>
  <c r="B28" i="5" s="1"/>
  <c r="A28" i="5" s="1"/>
  <c r="J36" i="3" l="1"/>
  <c r="N14" i="5"/>
  <c r="E14" i="5" s="1"/>
  <c r="C14" i="5" s="1"/>
  <c r="H14" i="6"/>
  <c r="M14" i="4"/>
  <c r="D14" i="4" s="1"/>
  <c r="A14" i="4" s="1"/>
  <c r="M14" i="3"/>
  <c r="R13" i="3"/>
  <c r="S13" i="5"/>
  <c r="M13" i="6"/>
  <c r="Q30" i="3"/>
  <c r="K47" i="9"/>
  <c r="L46" i="9"/>
  <c r="B46" i="9" s="1"/>
  <c r="A46" i="9" s="1"/>
  <c r="F29" i="4"/>
  <c r="A29" i="6"/>
  <c r="G29" i="5"/>
  <c r="F29" i="3"/>
  <c r="V28" i="5"/>
  <c r="U28" i="4"/>
  <c r="P28" i="6"/>
  <c r="Z30" i="4"/>
  <c r="AB30" i="4" s="1"/>
  <c r="AE30" i="4" s="1"/>
  <c r="U30" i="6"/>
  <c r="AA30" i="5"/>
  <c r="R30" i="3"/>
  <c r="Q30" i="4"/>
  <c r="L30" i="6"/>
  <c r="R30" i="5"/>
  <c r="T29" i="3"/>
  <c r="S29" i="4"/>
  <c r="N29" i="6"/>
  <c r="T29" i="5"/>
  <c r="U12" i="5"/>
  <c r="T12" i="4"/>
  <c r="O12" i="6"/>
  <c r="Y27" i="6"/>
  <c r="Z27" i="6" s="1"/>
  <c r="AA27" i="6" s="1"/>
  <c r="W28" i="6"/>
  <c r="Y28" i="6" s="1"/>
  <c r="Z28" i="6" s="1"/>
  <c r="AA28" i="6" s="1"/>
  <c r="W12" i="6"/>
  <c r="Y12" i="6" s="1"/>
  <c r="Z12" i="6" s="1"/>
  <c r="AA12" i="6" s="1"/>
  <c r="D12" i="3"/>
  <c r="A12" i="3" s="1"/>
  <c r="B12" i="5"/>
  <c r="A12" i="5" s="1"/>
  <c r="E29" i="5"/>
  <c r="C29" i="5" s="1"/>
  <c r="B29" i="5" s="1"/>
  <c r="A29" i="5" s="1"/>
  <c r="AA9" i="5"/>
  <c r="S13" i="3" l="1"/>
  <c r="S13" i="4"/>
  <c r="N13" i="6"/>
  <c r="T13" i="5"/>
  <c r="U14" i="6"/>
  <c r="Z14" i="3"/>
  <c r="AB14" i="3" s="1"/>
  <c r="AE14" i="3" s="1"/>
  <c r="Z14" i="4"/>
  <c r="AA14" i="5"/>
  <c r="Q14" i="3"/>
  <c r="Q14" i="4"/>
  <c r="R14" i="5"/>
  <c r="L14" i="6"/>
  <c r="D31" i="3"/>
  <c r="A31" i="3" s="1"/>
  <c r="O46" i="9"/>
  <c r="L47" i="9"/>
  <c r="B47" i="9" s="1"/>
  <c r="A47" i="9" s="1"/>
  <c r="A30" i="6"/>
  <c r="F30" i="3"/>
  <c r="G30" i="5"/>
  <c r="F30" i="4"/>
  <c r="U29" i="3"/>
  <c r="T29" i="4"/>
  <c r="O29" i="6"/>
  <c r="U29" i="5"/>
  <c r="S30" i="3"/>
  <c r="R30" i="4"/>
  <c r="M30" i="6"/>
  <c r="S30" i="5"/>
  <c r="AB12" i="4"/>
  <c r="AE12" i="4" s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R14" i="3" l="1"/>
  <c r="S14" i="5"/>
  <c r="R14" i="4"/>
  <c r="M14" i="6"/>
  <c r="M15" i="3"/>
  <c r="M15" i="4"/>
  <c r="D15" i="4" s="1"/>
  <c r="A15" i="4" s="1"/>
  <c r="N15" i="5"/>
  <c r="E15" i="5" s="1"/>
  <c r="C15" i="5" s="1"/>
  <c r="H15" i="6"/>
  <c r="U13" i="3"/>
  <c r="V13" i="5"/>
  <c r="U13" i="4"/>
  <c r="P13" i="6"/>
  <c r="Z31" i="3"/>
  <c r="AB31" i="3" s="1"/>
  <c r="AE31" i="3" s="1"/>
  <c r="M32" i="3"/>
  <c r="Q31" i="3"/>
  <c r="O47" i="9"/>
  <c r="F31" i="3"/>
  <c r="T30" i="3"/>
  <c r="T30" i="5"/>
  <c r="N30" i="6"/>
  <c r="S30" i="4"/>
  <c r="U29" i="4"/>
  <c r="P29" i="6"/>
  <c r="V29" i="5"/>
  <c r="R31" i="3"/>
  <c r="W30" i="6"/>
  <c r="Y30" i="6" s="1"/>
  <c r="Z30" i="6" s="1"/>
  <c r="AA30" i="6" s="1"/>
  <c r="W13" i="6"/>
  <c r="Y13" i="6" s="1"/>
  <c r="Z13" i="6" s="1"/>
  <c r="AA13" i="6" s="1"/>
  <c r="AB13" i="4"/>
  <c r="AE13" i="4" s="1"/>
  <c r="E32" i="5"/>
  <c r="C32" i="5" s="1"/>
  <c r="B32" i="5" s="1"/>
  <c r="A32" i="5" s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13" i="3" l="1"/>
  <c r="U13" i="5"/>
  <c r="T13" i="4"/>
  <c r="O13" i="6"/>
  <c r="Q15" i="3"/>
  <c r="L15" i="6"/>
  <c r="R15" i="5"/>
  <c r="Q15" i="4"/>
  <c r="Z15" i="3"/>
  <c r="AB15" i="3" s="1"/>
  <c r="AE15" i="3" s="1"/>
  <c r="AA15" i="5"/>
  <c r="Z15" i="4"/>
  <c r="U15" i="6"/>
  <c r="S14" i="4"/>
  <c r="S14" i="3"/>
  <c r="T14" i="5"/>
  <c r="N14" i="6"/>
  <c r="D32" i="3"/>
  <c r="A32" i="3" s="1"/>
  <c r="F32" i="3"/>
  <c r="S31" i="3"/>
  <c r="D34" i="4"/>
  <c r="A34" i="4" s="1"/>
  <c r="E34" i="5"/>
  <c r="C34" i="5" s="1"/>
  <c r="B34" i="5" s="1"/>
  <c r="A34" i="5" s="1"/>
  <c r="U30" i="3"/>
  <c r="T30" i="4"/>
  <c r="O30" i="6"/>
  <c r="U30" i="5"/>
  <c r="AB14" i="4"/>
  <c r="AE14" i="4" s="1"/>
  <c r="W14" i="6"/>
  <c r="Y14" i="6" s="1"/>
  <c r="Z14" i="6" s="1"/>
  <c r="AA14" i="6" s="1"/>
  <c r="V48" i="9" l="1"/>
  <c r="U48" i="9"/>
  <c r="R15" i="3"/>
  <c r="S15" i="5"/>
  <c r="M15" i="6"/>
  <c r="R15" i="4"/>
  <c r="U14" i="3"/>
  <c r="U14" i="4"/>
  <c r="P14" i="6"/>
  <c r="V14" i="5"/>
  <c r="M16" i="3"/>
  <c r="M16" i="4"/>
  <c r="D16" i="4" s="1"/>
  <c r="A16" i="4" s="1"/>
  <c r="N16" i="5"/>
  <c r="E16" i="5" s="1"/>
  <c r="C16" i="5" s="1"/>
  <c r="H16" i="6"/>
  <c r="Z32" i="3"/>
  <c r="AB32" i="3" s="1"/>
  <c r="AE32" i="3" s="1"/>
  <c r="M33" i="3"/>
  <c r="Q32" i="3"/>
  <c r="J48" i="9"/>
  <c r="F33" i="3"/>
  <c r="U30" i="4"/>
  <c r="P30" i="6"/>
  <c r="V30" i="5"/>
  <c r="R32" i="3"/>
  <c r="T31" i="3"/>
  <c r="D15" i="3"/>
  <c r="A15" i="3" s="1"/>
  <c r="B15" i="5"/>
  <c r="A15" i="5" s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17" i="5" l="1"/>
  <c r="H17" i="6"/>
  <c r="M17" i="3"/>
  <c r="D17" i="3" s="1"/>
  <c r="A17" i="3" s="1"/>
  <c r="M17" i="4"/>
  <c r="D17" i="4" s="1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S15" i="3"/>
  <c r="N15" i="6"/>
  <c r="T15" i="5"/>
  <c r="S15" i="4"/>
  <c r="D33" i="3"/>
  <c r="A33" i="3" s="1"/>
  <c r="K48" i="9"/>
  <c r="J49" i="9"/>
  <c r="F34" i="3"/>
  <c r="U31" i="3"/>
  <c r="D35" i="4"/>
  <c r="A35" i="4" s="1"/>
  <c r="E35" i="5"/>
  <c r="C35" i="5" s="1"/>
  <c r="B35" i="5" s="1"/>
  <c r="A35" i="5" s="1"/>
  <c r="S32" i="3"/>
  <c r="AE10" i="4"/>
  <c r="AB15" i="4"/>
  <c r="AE15" i="4" s="1"/>
  <c r="W15" i="6"/>
  <c r="Y15" i="6" s="1"/>
  <c r="Z15" i="6" s="1"/>
  <c r="AA15" i="6" s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V49" i="9" l="1"/>
  <c r="U49" i="9"/>
  <c r="E17" i="5"/>
  <c r="C17" i="5" s="1"/>
  <c r="B17" i="5" s="1"/>
  <c r="A17" i="5" s="1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U15" i="3"/>
  <c r="U15" i="4"/>
  <c r="V15" i="5"/>
  <c r="P15" i="6"/>
  <c r="R16" i="3"/>
  <c r="M16" i="6"/>
  <c r="R16" i="4"/>
  <c r="S16" i="5"/>
  <c r="Z33" i="3"/>
  <c r="AB33" i="3" s="1"/>
  <c r="AE33" i="3" s="1"/>
  <c r="M34" i="3"/>
  <c r="Q33" i="3"/>
  <c r="K49" i="9"/>
  <c r="L48" i="9"/>
  <c r="B48" i="9" s="1"/>
  <c r="A48" i="9" s="1"/>
  <c r="F35" i="3"/>
  <c r="R33" i="3"/>
  <c r="T32" i="3"/>
  <c r="D16" i="3"/>
  <c r="A16" i="3" s="1"/>
  <c r="B16" i="5"/>
  <c r="A16" i="5" s="1"/>
  <c r="E18" i="5" l="1"/>
  <c r="C18" i="5" s="1"/>
  <c r="B18" i="5" s="1"/>
  <c r="A18" i="5" s="1"/>
  <c r="M18" i="3"/>
  <c r="D18" i="3" s="1"/>
  <c r="A18" i="3" s="1"/>
  <c r="H18" i="6"/>
  <c r="M18" i="4"/>
  <c r="D18" i="4" s="1"/>
  <c r="A18" i="4" s="1"/>
  <c r="R17" i="3"/>
  <c r="M17" i="6"/>
  <c r="R17" i="4"/>
  <c r="S16" i="3"/>
  <c r="T16" i="5"/>
  <c r="N16" i="6"/>
  <c r="S16" i="4"/>
  <c r="T15" i="3"/>
  <c r="T15" i="4"/>
  <c r="O15" i="6"/>
  <c r="U15" i="5"/>
  <c r="D34" i="3"/>
  <c r="A34" i="3" s="1"/>
  <c r="D36" i="4"/>
  <c r="A36" i="4" s="1"/>
  <c r="E36" i="5"/>
  <c r="C36" i="5" s="1"/>
  <c r="B36" i="5" s="1"/>
  <c r="A36" i="5" s="1"/>
  <c r="J51" i="9"/>
  <c r="L49" i="9"/>
  <c r="B49" i="9" s="1"/>
  <c r="A49" i="9" s="1"/>
  <c r="O48" i="9"/>
  <c r="F36" i="3"/>
  <c r="U32" i="3"/>
  <c r="S33" i="3"/>
  <c r="AB16" i="4"/>
  <c r="AE16" i="4" s="1"/>
  <c r="W16" i="6"/>
  <c r="Y16" i="6" s="1"/>
  <c r="Z16" i="6" s="1"/>
  <c r="AA16" i="6" s="1"/>
  <c r="R18" i="5" l="1"/>
  <c r="Q18" i="4"/>
  <c r="Q18" i="3"/>
  <c r="L18" i="6"/>
  <c r="S17" i="3"/>
  <c r="S17" i="4"/>
  <c r="N17" i="6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Q34" i="3"/>
  <c r="Z34" i="3"/>
  <c r="AB34" i="3" s="1"/>
  <c r="AE34" i="3" s="1"/>
  <c r="M35" i="3"/>
  <c r="K51" i="9"/>
  <c r="O49" i="9"/>
  <c r="F37" i="3"/>
  <c r="F39" i="4"/>
  <c r="G39" i="5"/>
  <c r="A39" i="6"/>
  <c r="T33" i="3"/>
  <c r="M19" i="3" l="1"/>
  <c r="D19" i="3" s="1"/>
  <c r="A19" i="3" s="1"/>
  <c r="E19" i="5"/>
  <c r="C19" i="5" s="1"/>
  <c r="B19" i="5" s="1"/>
  <c r="A19" i="5" s="1"/>
  <c r="H19" i="6"/>
  <c r="M19" i="4"/>
  <c r="D19" i="4" s="1"/>
  <c r="A19" i="4" s="1"/>
  <c r="P17" i="6"/>
  <c r="U17" i="3"/>
  <c r="U17" i="4"/>
  <c r="R18" i="4"/>
  <c r="S18" i="5"/>
  <c r="M18" i="6"/>
  <c r="R18" i="3"/>
  <c r="T16" i="3"/>
  <c r="U16" i="5"/>
  <c r="T16" i="4"/>
  <c r="O16" i="6"/>
  <c r="E37" i="5"/>
  <c r="C37" i="5" s="1"/>
  <c r="B37" i="5" s="1"/>
  <c r="A37" i="5" s="1"/>
  <c r="D35" i="3"/>
  <c r="A35" i="3" s="1"/>
  <c r="D37" i="4"/>
  <c r="A37" i="4" s="1"/>
  <c r="R34" i="3"/>
  <c r="L51" i="9"/>
  <c r="B51" i="9" s="1"/>
  <c r="A51" i="9" s="1"/>
  <c r="F38" i="3"/>
  <c r="F40" i="4"/>
  <c r="A40" i="6"/>
  <c r="G40" i="5"/>
  <c r="U33" i="3"/>
  <c r="L19" i="6" l="1"/>
  <c r="R19" i="5"/>
  <c r="Q19" i="3"/>
  <c r="Q19" i="4"/>
  <c r="T17" i="4"/>
  <c r="T17" i="3"/>
  <c r="O17" i="6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S34" i="3"/>
  <c r="Q35" i="3"/>
  <c r="Z35" i="3"/>
  <c r="AB35" i="3" s="1"/>
  <c r="AE35" i="3" s="1"/>
  <c r="M36" i="3"/>
  <c r="O51" i="9"/>
  <c r="J50" i="9"/>
  <c r="V50" i="9" l="1"/>
  <c r="U50" i="9"/>
  <c r="U18" i="3"/>
  <c r="P18" i="6"/>
  <c r="U18" i="4"/>
  <c r="V18" i="5"/>
  <c r="H20" i="6"/>
  <c r="M20" i="3"/>
  <c r="D20" i="3" s="1"/>
  <c r="A20" i="3" s="1"/>
  <c r="M20" i="4"/>
  <c r="D20" i="4" s="1"/>
  <c r="A20" i="4" s="1"/>
  <c r="E20" i="5"/>
  <c r="C20" i="5" s="1"/>
  <c r="B20" i="5" s="1"/>
  <c r="A20" i="5" s="1"/>
  <c r="R19" i="3"/>
  <c r="M19" i="6"/>
  <c r="R19" i="4"/>
  <c r="S19" i="5"/>
  <c r="R35" i="3"/>
  <c r="D36" i="3"/>
  <c r="A36" i="3" s="1"/>
  <c r="D38" i="4"/>
  <c r="A38" i="4" s="1"/>
  <c r="T34" i="3"/>
  <c r="K50" i="9"/>
  <c r="W29" i="6"/>
  <c r="Y29" i="6" s="1"/>
  <c r="Z29" i="6" s="1"/>
  <c r="AA29" i="6" s="1"/>
  <c r="Z20" i="3" l="1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U34" i="3"/>
  <c r="S35" i="3"/>
  <c r="Q36" i="3"/>
  <c r="M37" i="3"/>
  <c r="Z36" i="3"/>
  <c r="AB36" i="3" s="1"/>
  <c r="AE36" i="3" s="1"/>
  <c r="J52" i="9"/>
  <c r="L50" i="9"/>
  <c r="B50" i="9" s="1"/>
  <c r="A50" i="9" s="1"/>
  <c r="S20" i="5" l="1"/>
  <c r="R20" i="3"/>
  <c r="R20" i="4"/>
  <c r="M20" i="6"/>
  <c r="V19" i="5"/>
  <c r="U19" i="4"/>
  <c r="P19" i="6"/>
  <c r="U19" i="3"/>
  <c r="M21" i="3"/>
  <c r="D21" i="3" s="1"/>
  <c r="A21" i="3" s="1"/>
  <c r="M21" i="4"/>
  <c r="D21" i="4" s="1"/>
  <c r="A21" i="4" s="1"/>
  <c r="H21" i="6"/>
  <c r="E21" i="5"/>
  <c r="C21" i="5" s="1"/>
  <c r="B21" i="5" s="1"/>
  <c r="A21" i="5" s="1"/>
  <c r="R36" i="3"/>
  <c r="T35" i="3"/>
  <c r="D37" i="3"/>
  <c r="A37" i="3" s="1"/>
  <c r="E39" i="5"/>
  <c r="C39" i="5" s="1"/>
  <c r="B39" i="5" s="1"/>
  <c r="A39" i="5" s="1"/>
  <c r="H39" i="6"/>
  <c r="M39" i="4"/>
  <c r="D39" i="4" s="1"/>
  <c r="A39" i="4" s="1"/>
  <c r="K52" i="9"/>
  <c r="O50" i="9"/>
  <c r="D45" i="9"/>
  <c r="T19" i="3" l="1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L39" i="6"/>
  <c r="R39" i="5"/>
  <c r="Q37" i="3"/>
  <c r="Q39" i="4"/>
  <c r="Z37" i="3"/>
  <c r="AB37" i="3" s="1"/>
  <c r="AE37" i="3" s="1"/>
  <c r="M38" i="3"/>
  <c r="Z39" i="4"/>
  <c r="AB39" i="4" s="1"/>
  <c r="AE39" i="4" s="1"/>
  <c r="AA39" i="5"/>
  <c r="U39" i="6"/>
  <c r="W39" i="6" s="1"/>
  <c r="Y39" i="6" s="1"/>
  <c r="Z39" i="6" s="1"/>
  <c r="AA39" i="6" s="1"/>
  <c r="S36" i="3"/>
  <c r="L52" i="9"/>
  <c r="B52" i="9" s="1"/>
  <c r="A52" i="9" s="1"/>
  <c r="D46" i="9"/>
  <c r="F11" i="3"/>
  <c r="A11" i="6"/>
  <c r="F11" i="4"/>
  <c r="V51" i="9" l="1"/>
  <c r="U51" i="9"/>
  <c r="V20" i="5"/>
  <c r="P20" i="6"/>
  <c r="U20" i="4"/>
  <c r="U20" i="3"/>
  <c r="S21" i="5"/>
  <c r="R21" i="3"/>
  <c r="R21" i="4"/>
  <c r="M21" i="6"/>
  <c r="D38" i="3"/>
  <c r="A38" i="3" s="1"/>
  <c r="E40" i="5"/>
  <c r="C40" i="5" s="1"/>
  <c r="B40" i="5" s="1"/>
  <c r="A40" i="5" s="1"/>
  <c r="M40" i="4"/>
  <c r="D40" i="4" s="1"/>
  <c r="A40" i="4" s="1"/>
  <c r="H40" i="6"/>
  <c r="S39" i="5"/>
  <c r="R37" i="3"/>
  <c r="M39" i="6"/>
  <c r="R39" i="4"/>
  <c r="T36" i="3"/>
  <c r="O52" i="9"/>
  <c r="D47" i="9"/>
  <c r="A12" i="6"/>
  <c r="F12" i="4"/>
  <c r="F12" i="3"/>
  <c r="G12" i="5"/>
  <c r="J53" i="9" l="1"/>
  <c r="N21" i="6"/>
  <c r="S21" i="4"/>
  <c r="T21" i="5"/>
  <c r="S21" i="3"/>
  <c r="U20" i="5"/>
  <c r="O20" i="6"/>
  <c r="T20" i="4"/>
  <c r="T20" i="3"/>
  <c r="U40" i="6"/>
  <c r="W40" i="6" s="1"/>
  <c r="Y40" i="6" s="1"/>
  <c r="Z40" i="6" s="1"/>
  <c r="AA40" i="6" s="1"/>
  <c r="Z38" i="3"/>
  <c r="AB38" i="3" s="1"/>
  <c r="AE38" i="3" s="1"/>
  <c r="Z40" i="4"/>
  <c r="AB40" i="4" s="1"/>
  <c r="AE40" i="4" s="1"/>
  <c r="AA40" i="5"/>
  <c r="S39" i="4"/>
  <c r="T39" i="5"/>
  <c r="N39" i="6"/>
  <c r="S37" i="3"/>
  <c r="U36" i="3"/>
  <c r="Q38" i="3"/>
  <c r="R40" i="5"/>
  <c r="Q40" i="4"/>
  <c r="L40" i="6"/>
  <c r="D48" i="9"/>
  <c r="A13" i="6"/>
  <c r="G13" i="5"/>
  <c r="F13" i="4"/>
  <c r="F13" i="3"/>
  <c r="E38" i="5" l="1"/>
  <c r="C38" i="5" s="1"/>
  <c r="B38" i="5" s="1"/>
  <c r="A38" i="5" s="1"/>
  <c r="K53" i="9"/>
  <c r="V52" i="9"/>
  <c r="U52" i="9"/>
  <c r="U21" i="4"/>
  <c r="U21" i="3"/>
  <c r="P21" i="6"/>
  <c r="V21" i="5"/>
  <c r="U39" i="5"/>
  <c r="T37" i="3"/>
  <c r="O39" i="6"/>
  <c r="T39" i="4"/>
  <c r="M40" i="6"/>
  <c r="R40" i="4"/>
  <c r="S40" i="5"/>
  <c r="R38" i="3"/>
  <c r="D49" i="9"/>
  <c r="G14" i="5"/>
  <c r="F14" i="4"/>
  <c r="F14" i="3"/>
  <c r="A14" i="6"/>
  <c r="L53" i="9" l="1"/>
  <c r="B53" i="9" s="1"/>
  <c r="A53" i="9" s="1"/>
  <c r="U21" i="5"/>
  <c r="T21" i="4"/>
  <c r="T21" i="3"/>
  <c r="O21" i="6"/>
  <c r="S38" i="3"/>
  <c r="S40" i="4"/>
  <c r="N40" i="6"/>
  <c r="T40" i="5"/>
  <c r="P39" i="6"/>
  <c r="U39" i="4"/>
  <c r="V39" i="5"/>
  <c r="U37" i="3"/>
  <c r="J54" i="9"/>
  <c r="D50" i="9"/>
  <c r="G15" i="5"/>
  <c r="F15" i="4"/>
  <c r="A15" i="6"/>
  <c r="F15" i="3"/>
  <c r="O53" i="9" l="1"/>
  <c r="T38" i="3"/>
  <c r="T40" i="4"/>
  <c r="O40" i="6"/>
  <c r="U40" i="5"/>
  <c r="J55" i="9"/>
  <c r="K54" i="9"/>
  <c r="D51" i="9"/>
  <c r="A16" i="6"/>
  <c r="F16" i="4"/>
  <c r="F16" i="3"/>
  <c r="G16" i="5"/>
  <c r="V40" i="5" l="1"/>
  <c r="U40" i="4"/>
  <c r="P40" i="6"/>
  <c r="U38" i="3"/>
  <c r="L54" i="9"/>
  <c r="B54" i="9" s="1"/>
  <c r="A54" i="9" s="1"/>
  <c r="K55" i="9"/>
  <c r="D52" i="9"/>
  <c r="A17" i="6"/>
  <c r="G17" i="5"/>
  <c r="F17" i="4"/>
  <c r="F17" i="3"/>
  <c r="L55" i="9" l="1"/>
  <c r="B55" i="9" s="1"/>
  <c r="A55" i="9" s="1"/>
  <c r="O54" i="9"/>
  <c r="D53" i="9"/>
  <c r="A18" i="6"/>
  <c r="F18" i="4"/>
  <c r="G18" i="5"/>
  <c r="F18" i="3"/>
  <c r="O55" i="9" l="1"/>
  <c r="D55" i="9"/>
  <c r="D54" i="9"/>
  <c r="F19" i="4"/>
  <c r="F19" i="3"/>
  <c r="G19" i="5"/>
  <c r="A19" i="6"/>
  <c r="F20" i="4" l="1"/>
  <c r="F20" i="3"/>
  <c r="G20" i="5"/>
  <c r="A20" i="6"/>
  <c r="V53" i="9" l="1"/>
  <c r="U53" i="9"/>
  <c r="F21" i="4"/>
  <c r="F21" i="3"/>
  <c r="G21" i="5"/>
  <c r="A21" i="6"/>
</calcChain>
</file>

<file path=xl/sharedStrings.xml><?xml version="1.0" encoding="utf-8"?>
<sst xmlns="http://schemas.openxmlformats.org/spreadsheetml/2006/main" count="567" uniqueCount="159">
  <si>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</si>
  <si>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</si>
  <si>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</si>
  <si>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</si>
  <si>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</si>
  <si>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</si>
  <si>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</si>
  <si>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</si>
  <si>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</si>
  <si>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</si>
  <si>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</si>
  <si>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</si>
  <si>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</si>
  <si>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</si>
  <si>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</si>
  <si>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</si>
  <si>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</si>
  <si>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</si>
  <si>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</si>
  <si>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</si>
  <si>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</si>
  <si>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</si>
  <si>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</si>
  <si>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</si>
  <si>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</si>
  <si>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</si>
  <si>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</si>
  <si>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</si>
  <si>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</si>
  <si>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</si>
  <si>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</si>
  <si>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</si>
  <si>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</si>
  <si>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</si>
  <si>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</si>
  <si>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</si>
  <si>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</si>
  <si>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</si>
  <si>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</si>
  <si>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</si>
  <si>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</si>
  <si>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</si>
  <si>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</si>
  <si>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</si>
  <si>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</si>
  <si>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</si>
  <si>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</si>
  <si>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</si>
  <si>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</si>
  <si>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</si>
  <si>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</si>
  <si>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</si>
  <si>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</si>
  <si>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</si>
  <si>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</si>
  <si>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</si>
  <si>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</si>
  <si>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</si>
  <si>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5"/>
  </si>
  <si>
    <t>水/WED</t>
    <rPh sb="0" eb="1">
      <t>スイ</t>
    </rPh>
    <phoneticPr fontId="15"/>
  </si>
  <si>
    <t>MAIL:  minsheng@mitsui-soko.co.jp</t>
    <phoneticPr fontId="15"/>
  </si>
  <si>
    <t>伊予三島</t>
    <rPh sb="0" eb="2">
      <t>イヨ</t>
    </rPh>
    <rPh sb="2" eb="4">
      <t>ミシマ</t>
    </rPh>
    <phoneticPr fontId="15"/>
  </si>
  <si>
    <t>日本興運株式会社</t>
    <rPh sb="0" eb="2">
      <t>ニホン</t>
    </rPh>
    <rPh sb="2" eb="4">
      <t>コウウン</t>
    </rPh>
    <rPh sb="4" eb="8">
      <t>カブシキガイシャ</t>
    </rPh>
    <phoneticPr fontId="15"/>
  </si>
  <si>
    <t>TEL 0896-24-2551</t>
    <phoneticPr fontId="15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</si>
  <si>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5"/>
  </si>
  <si>
    <t>NX備通株式会社</t>
    <phoneticPr fontId="15"/>
  </si>
  <si>
    <t>* The schedule is changeable with or without notice.</t>
    <phoneticPr fontId="15"/>
  </si>
  <si>
    <t>* The schedule is changeable with or without notice.</t>
  </si>
  <si>
    <t>三井倉庫株式会社</t>
    <phoneticPr fontId="15"/>
  </si>
  <si>
    <t>見積・ブッキング（東京）</t>
    <phoneticPr fontId="15"/>
  </si>
  <si>
    <t>TEL 03-6400-8180</t>
    <phoneticPr fontId="15"/>
  </si>
  <si>
    <t>TEL 082-254-5002</t>
    <phoneticPr fontId="15"/>
  </si>
  <si>
    <t>見積・ブッキング（大阪）</t>
    <rPh sb="9" eb="11">
      <t>オオサカ</t>
    </rPh>
    <phoneticPr fontId="15"/>
  </si>
  <si>
    <t>TEL 087-823-0223</t>
    <phoneticPr fontId="15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</si>
  <si>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5"/>
  </si>
  <si>
    <t>TEL 070-3355-9068</t>
    <phoneticPr fontId="15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</si>
  <si>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5"/>
  </si>
  <si>
    <t>スケジュール確認、貨物トレース等ができます　https://onlinejp.mssco.net/index.html</t>
    <phoneticPr fontId="15"/>
  </si>
  <si>
    <t>REFLECTION</t>
  </si>
  <si>
    <t>RESOLUTION</t>
  </si>
  <si>
    <t>E</t>
  </si>
  <si>
    <t>E</t>
    <phoneticPr fontId="15"/>
  </si>
  <si>
    <t>IMP</t>
    <phoneticPr fontId="15"/>
  </si>
  <si>
    <t>EXP</t>
    <phoneticPr fontId="15"/>
  </si>
  <si>
    <t>W</t>
  </si>
  <si>
    <t>W</t>
    <phoneticPr fontId="15"/>
  </si>
  <si>
    <t>上海民生輪船有限公司</t>
    <phoneticPr fontId="15"/>
  </si>
  <si>
    <t>SHANGHAI MINSHENG SHIPPING CO.,LTD.</t>
    <phoneticPr fontId="15"/>
  </si>
  <si>
    <t>レムチャバン</t>
    <phoneticPr fontId="15"/>
  </si>
  <si>
    <t>翌週木/THU</t>
    <rPh sb="0" eb="1">
      <t>ヨク</t>
    </rPh>
    <rPh sb="1" eb="2">
      <t>シュウ</t>
    </rPh>
    <rPh sb="2" eb="3">
      <t>モク</t>
    </rPh>
    <phoneticPr fontId="15"/>
  </si>
  <si>
    <t>IMP</t>
    <phoneticPr fontId="15"/>
  </si>
  <si>
    <t>EXP</t>
    <phoneticPr fontId="15"/>
  </si>
  <si>
    <t>EXP</t>
    <phoneticPr fontId="15"/>
  </si>
  <si>
    <t>土/SAT</t>
    <rPh sb="0" eb="1">
      <t>ド</t>
    </rPh>
    <phoneticPr fontId="15"/>
  </si>
  <si>
    <t>E</t>
    <phoneticPr fontId="15"/>
  </si>
  <si>
    <t>E</t>
    <phoneticPr fontId="15"/>
  </si>
  <si>
    <t>日/SUN</t>
    <rPh sb="0" eb="1">
      <t>ニチ</t>
    </rPh>
    <phoneticPr fontId="15"/>
  </si>
  <si>
    <t>日本 - 上海 - レムチャバン</t>
    <rPh sb="0" eb="2">
      <t>ニホン</t>
    </rPh>
    <rPh sb="5" eb="7">
      <t>シャンハイ</t>
    </rPh>
    <phoneticPr fontId="15"/>
  </si>
  <si>
    <t>翌週月/MON</t>
    <rPh sb="0" eb="2">
      <t>ヨクシュウ</t>
    </rPh>
    <rPh sb="2" eb="3">
      <t>ゲツ</t>
    </rPh>
    <phoneticPr fontId="15"/>
  </si>
  <si>
    <t>ホーチミン</t>
    <phoneticPr fontId="15"/>
  </si>
  <si>
    <t>翌週金/FRI</t>
    <rPh sb="0" eb="1">
      <t>ヨク</t>
    </rPh>
    <rPh sb="1" eb="2">
      <t>シュウ</t>
    </rPh>
    <rPh sb="2" eb="3">
      <t>キン</t>
    </rPh>
    <phoneticPr fontId="15"/>
  </si>
  <si>
    <t>翌週金/FRI</t>
    <rPh sb="0" eb="2">
      <t>ヨクシュウ</t>
    </rPh>
    <rPh sb="2" eb="3">
      <t>キン</t>
    </rPh>
    <phoneticPr fontId="15"/>
  </si>
  <si>
    <t>日本 - 上海 - ホーチミン</t>
    <rPh sb="0" eb="2">
      <t>ニホン</t>
    </rPh>
    <rPh sb="5" eb="7">
      <t>シャンハイ</t>
    </rPh>
    <phoneticPr fontId="15"/>
  </si>
  <si>
    <t>翌週月/MON</t>
    <rPh sb="0" eb="2">
      <t>ヨクシュウ</t>
    </rPh>
    <phoneticPr fontId="15"/>
  </si>
  <si>
    <t>【CJ1】日本 - 上海</t>
    <rPh sb="5" eb="7">
      <t>ニホン</t>
    </rPh>
    <phoneticPr fontId="15"/>
  </si>
  <si>
    <t>【CJ2】日本 - 上海</t>
    <rPh sb="5" eb="7">
      <t>ニホン</t>
    </rPh>
    <phoneticPr fontId="15"/>
  </si>
  <si>
    <t>【CJ2】日本 - 上海</t>
    <rPh sb="5" eb="7">
      <t>ニホン</t>
    </rPh>
    <phoneticPr fontId="15"/>
  </si>
  <si>
    <t>【CJ2】日本 - 上海</t>
    <rPh sb="5" eb="7">
      <t>ニホン</t>
    </rPh>
    <phoneticPr fontId="15"/>
  </si>
  <si>
    <t>【CJ3】日本 - 大連・青島・天津新港</t>
    <rPh sb="5" eb="7">
      <t>ニホン</t>
    </rPh>
    <phoneticPr fontId="15"/>
  </si>
  <si>
    <t>【CJ1】上海 - 日本</t>
    <rPh sb="5" eb="7">
      <t>シャンハイ</t>
    </rPh>
    <rPh sb="10" eb="12">
      <t>ニホン</t>
    </rPh>
    <phoneticPr fontId="15"/>
  </si>
  <si>
    <t>【CJ2】上海 - 日本</t>
    <rPh sb="5" eb="7">
      <t>シャンハイ</t>
    </rPh>
    <rPh sb="10" eb="12">
      <t>ニホン</t>
    </rPh>
    <phoneticPr fontId="15"/>
  </si>
  <si>
    <t>上海民生輪船有限公司</t>
    <phoneticPr fontId="15"/>
  </si>
  <si>
    <t>SHANGHAI MINSHENG SHIPPING CO.,LTD.</t>
    <phoneticPr fontId="15"/>
  </si>
  <si>
    <t>日本総代理店：三井倉庫株式会社</t>
    <phoneticPr fontId="15"/>
  </si>
  <si>
    <t>【CT2】台湾 → 上海</t>
    <rPh sb="5" eb="7">
      <t>タイワン</t>
    </rPh>
    <rPh sb="10" eb="12">
      <t>シャンハイ</t>
    </rPh>
    <phoneticPr fontId="15"/>
  </si>
  <si>
    <t>【CT2】上海 → 台湾</t>
    <rPh sb="5" eb="7">
      <t>シャンハイ</t>
    </rPh>
    <rPh sb="10" eb="12">
      <t>タイワン</t>
    </rPh>
    <phoneticPr fontId="15"/>
  </si>
  <si>
    <t>上海民生輪船有限公司</t>
    <phoneticPr fontId="15"/>
  </si>
  <si>
    <t>SHANGHAI MINSHENG SHIPPING CO.,LTD.</t>
    <phoneticPr fontId="15"/>
  </si>
  <si>
    <t>日本総代理店：三井倉庫株式会社</t>
    <phoneticPr fontId="15"/>
  </si>
  <si>
    <t>Mitsui-Soko Co.,Ltd.</t>
    <phoneticPr fontId="15"/>
  </si>
  <si>
    <t>木/THU</t>
    <rPh sb="0" eb="1">
      <t>モク</t>
    </rPh>
    <phoneticPr fontId="15"/>
  </si>
  <si>
    <t>翌週木/THU</t>
    <rPh sb="0" eb="2">
      <t>ヨクシュウ</t>
    </rPh>
    <phoneticPr fontId="15"/>
  </si>
  <si>
    <t>翌週火/TUE</t>
    <rPh sb="0" eb="2">
      <t>ヨクシュウ</t>
    </rPh>
    <phoneticPr fontId="15"/>
  </si>
  <si>
    <t>翌週火/TEU</t>
    <rPh sb="0" eb="2">
      <t>ヨクシュウ</t>
    </rPh>
    <rPh sb="2" eb="3">
      <t>カ</t>
    </rPh>
    <phoneticPr fontId="15"/>
  </si>
  <si>
    <t>翌週日/SUN</t>
    <rPh sb="0" eb="2">
      <t>ヨクシュウ</t>
    </rPh>
    <phoneticPr fontId="15"/>
  </si>
  <si>
    <t>N</t>
  </si>
  <si>
    <t>S</t>
  </si>
  <si>
    <t>HAI MEN</t>
  </si>
  <si>
    <t>HAI MEN</t>
    <phoneticPr fontId="15"/>
  </si>
  <si>
    <t>HAI MEN</t>
    <phoneticPr fontId="15"/>
  </si>
  <si>
    <t>上海 - 台湾</t>
    <phoneticPr fontId="15"/>
  </si>
  <si>
    <t>【CT2】</t>
  </si>
  <si>
    <t>土/SAT</t>
    <phoneticPr fontId="15"/>
  </si>
  <si>
    <t>日本総代理店：三井倉庫株式会社</t>
    <phoneticPr fontId="30"/>
  </si>
  <si>
    <t>Mitsui-Soko Co.,Ltd.</t>
    <phoneticPr fontId="30"/>
  </si>
  <si>
    <t>輸入のみ引受</t>
    <rPh sb="0" eb="2">
      <t>ユニュウ</t>
    </rPh>
    <rPh sb="4" eb="6">
      <t>ヒキウケ</t>
    </rPh>
    <phoneticPr fontId="15"/>
  </si>
  <si>
    <t>ホーチミン → 青島 → 伊万里</t>
    <rPh sb="8" eb="10">
      <t>アオシマ</t>
    </rPh>
    <rPh sb="13" eb="16">
      <t>イマリ</t>
    </rPh>
    <phoneticPr fontId="15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</si>
  <si>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</si>
  <si>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5"/>
  </si>
  <si>
    <t>ATLANTIC BRIDGE</t>
    <phoneticPr fontId="15"/>
  </si>
  <si>
    <t>JI HANG</t>
    <phoneticPr fontId="15"/>
  </si>
  <si>
    <t>REFLECTION</t>
    <phoneticPr fontId="15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</si>
  <si>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1</t>
    </r>
    <r>
      <rPr>
        <b/>
        <sz val="20"/>
        <color theme="1"/>
        <rFont val="Yu Mincho"/>
        <family val="1"/>
      </rPr>
      <t>月スケジュール</t>
    </r>
    <phoneticPr fontId="15"/>
  </si>
  <si>
    <t>No Service</t>
    <phoneticPr fontId="15"/>
  </si>
  <si>
    <t>岩国</t>
    <rPh sb="0" eb="2">
      <t>イワクニ</t>
    </rPh>
    <phoneticPr fontId="15"/>
  </si>
  <si>
    <t>上海</t>
    <rPh sb="0" eb="2">
      <t>シャンハイ</t>
    </rPh>
    <phoneticPr fontId="15"/>
  </si>
  <si>
    <t>高松</t>
    <rPh sb="0" eb="2">
      <t>タカマツ</t>
    </rPh>
    <phoneticPr fontId="15"/>
  </si>
  <si>
    <t>EXTRA</t>
    <phoneticPr fontId="15"/>
  </si>
  <si>
    <t>JI HANG</t>
  </si>
  <si>
    <t>No Service</t>
  </si>
  <si>
    <t>SKIP</t>
    <phoneticPr fontId="15"/>
  </si>
  <si>
    <t>RESOLUTION</t>
    <phoneticPr fontId="15"/>
  </si>
  <si>
    <t>E</t>
    <phoneticPr fontId="15"/>
  </si>
  <si>
    <t>W</t>
    <phoneticPr fontId="15"/>
  </si>
  <si>
    <t>add call</t>
    <phoneticPr fontId="15"/>
  </si>
  <si>
    <t>CA NAGOYA</t>
    <phoneticPr fontId="15"/>
  </si>
  <si>
    <t>SKIP</t>
    <phoneticPr fontId="15"/>
  </si>
  <si>
    <t>SKIP</t>
    <phoneticPr fontId="15"/>
  </si>
  <si>
    <r>
      <t>No.</t>
    </r>
    <r>
      <rPr>
        <sz val="11"/>
        <color rgb="FFFF0000"/>
        <rFont val="Yu Mincho"/>
        <family val="1"/>
      </rPr>
      <t>577 (R-6</t>
    </r>
    <r>
      <rPr>
        <sz val="11"/>
        <color theme="1"/>
        <rFont val="Yu Mincho"/>
        <family val="2"/>
      </rPr>
      <t>)</t>
    </r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</si>
</sst>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6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  <charset val="128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  <font>
      <sz val="11"/>
      <color rgb="FF3333FF"/>
      <name val="Yu Mincho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4" fillId="0" borderId="0"/>
    <xf numFmtId="0" fontId="12" fillId="0" borderId="0"/>
    <xf numFmtId="0" fontId="16" fillId="0" borderId="0"/>
    <xf numFmtId="0" fontId="18" fillId="0" borderId="0">
      <alignment vertical="center"/>
    </xf>
    <xf numFmtId="0" fontId="19" fillId="0" borderId="0"/>
  </cellStyleXfs>
  <cellXfs count="39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0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9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7" fillId="2" borderId="4" xfId="4" applyFont="1" applyFill="1" applyBorder="1" applyAlignment="1">
      <alignment horizontal="center" vertical="center"/>
    </xf>
    <xf numFmtId="0" fontId="17" fillId="2" borderId="6" xfId="4" applyFont="1" applyFill="1" applyBorder="1" applyAlignment="1">
      <alignment horizontal="center" vertical="center"/>
    </xf>
    <xf numFmtId="0" fontId="17" fillId="3" borderId="14" xfId="4" applyFont="1" applyFill="1" applyBorder="1" applyAlignment="1">
      <alignment horizontal="center" vertical="center"/>
    </xf>
    <xf numFmtId="0" fontId="17" fillId="3" borderId="13" xfId="4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7" fillId="4" borderId="4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7" fillId="0" borderId="7" xfId="4" applyNumberFormat="1" applyFont="1" applyBorder="1" applyAlignment="1">
      <alignment horizontal="center" vertical="center"/>
    </xf>
    <xf numFmtId="178" fontId="17" fillId="0" borderId="8" xfId="4" applyNumberFormat="1" applyFont="1" applyBorder="1" applyAlignment="1">
      <alignment horizontal="center" vertical="center"/>
    </xf>
    <xf numFmtId="178" fontId="17" fillId="0" borderId="0" xfId="4" applyNumberFormat="1" applyFont="1" applyAlignment="1">
      <alignment horizontal="center" vertical="center"/>
    </xf>
    <xf numFmtId="178" fontId="17" fillId="0" borderId="12" xfId="4" applyNumberFormat="1" applyFont="1" applyBorder="1" applyAlignment="1">
      <alignment horizontal="center" vertical="center"/>
    </xf>
    <xf numFmtId="177" fontId="17" fillId="0" borderId="8" xfId="4" applyNumberFormat="1" applyFont="1" applyBorder="1" applyAlignment="1">
      <alignment horizontal="center" vertical="center"/>
    </xf>
    <xf numFmtId="178" fontId="17" fillId="0" borderId="0" xfId="4" applyNumberFormat="1" applyFont="1" applyAlignment="1">
      <alignment vertical="center"/>
    </xf>
    <xf numFmtId="178" fontId="17" fillId="0" borderId="7" xfId="4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9" fillId="0" borderId="16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79" fontId="20" fillId="0" borderId="0" xfId="0" applyNumberFormat="1" applyFont="1" applyAlignment="1">
      <alignment horizontal="center" vertical="center"/>
    </xf>
    <xf numFmtId="178" fontId="20" fillId="0" borderId="0" xfId="4" applyNumberFormat="1" applyFont="1" applyAlignment="1">
      <alignment horizontal="center" vertical="center"/>
    </xf>
    <xf numFmtId="180" fontId="17" fillId="0" borderId="8" xfId="4" applyNumberFormat="1" applyFont="1" applyBorder="1" applyAlignment="1">
      <alignment horizontal="right" vertical="center"/>
    </xf>
    <xf numFmtId="180" fontId="17" fillId="0" borderId="18" xfId="4" applyNumberFormat="1" applyFont="1" applyBorder="1" applyAlignment="1">
      <alignment horizontal="right" vertical="center"/>
    </xf>
    <xf numFmtId="49" fontId="17" fillId="0" borderId="0" xfId="4" applyNumberFormat="1" applyFont="1" applyAlignment="1">
      <alignment horizontal="left" vertical="center"/>
    </xf>
    <xf numFmtId="49" fontId="17" fillId="0" borderId="12" xfId="4" applyNumberFormat="1" applyFont="1" applyBorder="1" applyAlignment="1">
      <alignment horizontal="left" vertical="center"/>
    </xf>
    <xf numFmtId="0" fontId="17" fillId="0" borderId="7" xfId="4" applyFont="1" applyBorder="1" applyAlignment="1">
      <alignment horizontal="center" vertical="center" shrinkToFit="1"/>
    </xf>
    <xf numFmtId="0" fontId="9" fillId="0" borderId="0" xfId="6" applyFont="1" applyAlignment="1">
      <alignment horizontal="right" vertical="center"/>
    </xf>
    <xf numFmtId="0" fontId="9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1" fillId="0" borderId="0" xfId="6" applyFont="1">
      <alignment vertical="center"/>
    </xf>
    <xf numFmtId="0" fontId="21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3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9" fillId="0" borderId="16" xfId="6" applyFont="1" applyBorder="1" applyAlignment="1">
      <alignment horizontal="left" vertical="center"/>
    </xf>
    <xf numFmtId="0" fontId="10" fillId="0" borderId="16" xfId="6" applyFont="1" applyBorder="1" applyAlignment="1">
      <alignment horizontal="left" vertical="center"/>
    </xf>
    <xf numFmtId="0" fontId="8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7" fillId="0" borderId="21" xfId="4" applyNumberFormat="1" applyFont="1" applyBorder="1" applyAlignment="1">
      <alignment horizontal="left" vertical="center"/>
    </xf>
    <xf numFmtId="180" fontId="17" fillId="0" borderId="0" xfId="4" applyNumberFormat="1" applyFont="1" applyAlignment="1">
      <alignment horizontal="right" vertical="center"/>
    </xf>
    <xf numFmtId="0" fontId="17" fillId="0" borderId="0" xfId="6" applyFont="1">
      <alignment vertical="center"/>
    </xf>
    <xf numFmtId="178" fontId="17" fillId="0" borderId="6" xfId="4" applyNumberFormat="1" applyFont="1" applyBorder="1" applyAlignment="1">
      <alignment horizontal="center" vertical="center"/>
    </xf>
    <xf numFmtId="0" fontId="17" fillId="0" borderId="6" xfId="4" applyFont="1" applyBorder="1" applyAlignment="1">
      <alignment horizontal="center" vertical="center" shrinkToFit="1"/>
    </xf>
    <xf numFmtId="180" fontId="17" fillId="0" borderId="5" xfId="4" applyNumberFormat="1" applyFont="1" applyBorder="1" applyAlignment="1">
      <alignment horizontal="right" vertical="center"/>
    </xf>
    <xf numFmtId="49" fontId="17" fillId="0" borderId="20" xfId="4" applyNumberFormat="1" applyFont="1" applyBorder="1" applyAlignment="1">
      <alignment horizontal="left" vertical="center"/>
    </xf>
    <xf numFmtId="180" fontId="17" fillId="0" borderId="11" xfId="4" applyNumberFormat="1" applyFont="1" applyBorder="1" applyAlignment="1">
      <alignment horizontal="right" vertical="center"/>
    </xf>
    <xf numFmtId="49" fontId="17" fillId="0" borderId="13" xfId="4" applyNumberFormat="1" applyFont="1" applyBorder="1" applyAlignment="1">
      <alignment horizontal="left" vertical="center"/>
    </xf>
    <xf numFmtId="177" fontId="17" fillId="0" borderId="5" xfId="4" applyNumberFormat="1" applyFont="1" applyBorder="1" applyAlignment="1">
      <alignment horizontal="center" vertical="center"/>
    </xf>
    <xf numFmtId="49" fontId="17" fillId="0" borderId="11" xfId="4" applyNumberFormat="1" applyFont="1" applyBorder="1" applyAlignment="1">
      <alignment horizontal="left" vertical="center"/>
    </xf>
    <xf numFmtId="180" fontId="17" fillId="0" borderId="17" xfId="4" applyNumberFormat="1" applyFont="1" applyBorder="1" applyAlignment="1">
      <alignment horizontal="right" vertical="center"/>
    </xf>
    <xf numFmtId="0" fontId="17" fillId="0" borderId="0" xfId="6" applyFont="1" applyAlignment="1">
      <alignment horizontal="center" vertical="center"/>
    </xf>
    <xf numFmtId="178" fontId="17" fillId="0" borderId="5" xfId="4" applyNumberFormat="1" applyFont="1" applyBorder="1" applyAlignment="1">
      <alignment horizontal="center" vertical="center"/>
    </xf>
    <xf numFmtId="178" fontId="17" fillId="0" borderId="11" xfId="4" applyNumberFormat="1" applyFont="1" applyBorder="1" applyAlignment="1">
      <alignment vertical="center"/>
    </xf>
    <xf numFmtId="178" fontId="17" fillId="0" borderId="6" xfId="4" applyNumberFormat="1" applyFont="1" applyBorder="1" applyAlignment="1">
      <alignment vertical="center"/>
    </xf>
    <xf numFmtId="178" fontId="17" fillId="0" borderId="11" xfId="4" applyNumberFormat="1" applyFont="1" applyBorder="1" applyAlignment="1">
      <alignment horizontal="center" vertical="center"/>
    </xf>
    <xf numFmtId="177" fontId="17" fillId="0" borderId="6" xfId="4" applyNumberFormat="1" applyFont="1" applyBorder="1" applyAlignment="1">
      <alignment horizontal="center" vertical="center"/>
    </xf>
    <xf numFmtId="0" fontId="20" fillId="0" borderId="0" xfId="6" applyFont="1" applyAlignment="1">
      <alignment horizontal="center" vertical="center"/>
    </xf>
    <xf numFmtId="179" fontId="20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2" fillId="0" borderId="0" xfId="6" applyFont="1" applyAlignment="1">
      <alignment horizontal="center" vertical="center"/>
    </xf>
    <xf numFmtId="0" fontId="22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4" fillId="0" borderId="0" xfId="0" applyFont="1">
      <alignment vertical="center"/>
    </xf>
    <xf numFmtId="0" fontId="24" fillId="0" borderId="0" xfId="6" applyFont="1">
      <alignment vertical="center"/>
    </xf>
    <xf numFmtId="0" fontId="26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7" fillId="0" borderId="4" xfId="4" applyNumberFormat="1" applyFont="1" applyBorder="1" applyAlignment="1">
      <alignment horizontal="center" vertical="center"/>
    </xf>
    <xf numFmtId="178" fontId="17" fillId="0" borderId="7" xfId="4" applyNumberFormat="1" applyFont="1" applyBorder="1" applyAlignment="1">
      <alignment horizontal="center" vertical="center"/>
    </xf>
    <xf numFmtId="0" fontId="18" fillId="0" borderId="0" xfId="6">
      <alignment vertical="center"/>
    </xf>
    <xf numFmtId="0" fontId="8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17" fillId="6" borderId="0" xfId="0" applyFont="1" applyFill="1">
      <alignment vertical="center"/>
    </xf>
    <xf numFmtId="176" fontId="8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7" fillId="0" borderId="4" xfId="4" applyNumberFormat="1" applyFont="1" applyBorder="1" applyAlignment="1">
      <alignment horizontal="center" vertical="center"/>
    </xf>
    <xf numFmtId="0" fontId="17" fillId="0" borderId="4" xfId="4" applyFont="1" applyBorder="1" applyAlignment="1">
      <alignment horizontal="center" vertical="center" shrinkToFit="1"/>
    </xf>
    <xf numFmtId="178" fontId="17" fillId="0" borderId="3" xfId="4" applyNumberFormat="1" applyFont="1" applyBorder="1" applyAlignment="1">
      <alignment horizontal="center" vertical="center"/>
    </xf>
    <xf numFmtId="178" fontId="17" fillId="0" borderId="9" xfId="4" applyNumberFormat="1" applyFont="1" applyBorder="1" applyAlignment="1">
      <alignment horizontal="center" vertical="center"/>
    </xf>
    <xf numFmtId="178" fontId="17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7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3" fillId="0" borderId="0" xfId="6" applyFont="1" applyAlignment="1">
      <alignment horizontal="center" vertical="center"/>
    </xf>
    <xf numFmtId="0" fontId="25" fillId="0" borderId="0" xfId="6" applyFont="1">
      <alignment vertical="center"/>
    </xf>
    <xf numFmtId="0" fontId="5" fillId="0" borderId="16" xfId="6" applyFont="1" applyBorder="1">
      <alignment vertical="center"/>
    </xf>
    <xf numFmtId="0" fontId="17" fillId="0" borderId="0" xfId="4" applyFont="1" applyAlignment="1">
      <alignment horizontal="center" vertical="center"/>
    </xf>
    <xf numFmtId="177" fontId="17" fillId="0" borderId="0" xfId="4" applyNumberFormat="1" applyFont="1" applyAlignment="1">
      <alignment horizontal="center" vertical="center"/>
    </xf>
    <xf numFmtId="0" fontId="17" fillId="0" borderId="0" xfId="4" applyFont="1" applyAlignment="1">
      <alignment horizontal="center" vertical="center" shrinkToFit="1"/>
    </xf>
    <xf numFmtId="178" fontId="17" fillId="0" borderId="0" xfId="4" quotePrefix="1" applyNumberFormat="1" applyFont="1" applyAlignment="1">
      <alignment horizontal="center" vertical="center"/>
    </xf>
    <xf numFmtId="178" fontId="17" fillId="0" borderId="0" xfId="6" applyNumberFormat="1" applyFont="1" applyAlignment="1">
      <alignment horizontal="center" vertical="center"/>
    </xf>
    <xf numFmtId="179" fontId="17" fillId="0" borderId="0" xfId="6" applyNumberFormat="1" applyFont="1" applyAlignment="1">
      <alignment horizontal="center" vertical="center"/>
    </xf>
    <xf numFmtId="0" fontId="20" fillId="0" borderId="0" xfId="6" applyFont="1">
      <alignment vertical="center"/>
    </xf>
    <xf numFmtId="0" fontId="11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7" fillId="0" borderId="0" xfId="4" applyFont="1" applyAlignment="1">
      <alignment horizontal="left" vertical="center"/>
    </xf>
    <xf numFmtId="0" fontId="17" fillId="0" borderId="11" xfId="4" applyFont="1" applyBorder="1" applyAlignment="1">
      <alignment horizontal="left" vertical="center"/>
    </xf>
    <xf numFmtId="0" fontId="17" fillId="0" borderId="12" xfId="4" applyFont="1" applyBorder="1" applyAlignment="1">
      <alignment horizontal="left" vertical="center"/>
    </xf>
    <xf numFmtId="0" fontId="17" fillId="0" borderId="13" xfId="4" applyFont="1" applyBorder="1" applyAlignment="1">
      <alignment horizontal="left" vertical="center"/>
    </xf>
    <xf numFmtId="177" fontId="8" fillId="0" borderId="3" xfId="4" applyNumberFormat="1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 shrinkToFit="1"/>
    </xf>
    <xf numFmtId="177" fontId="8" fillId="0" borderId="8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 shrinkToFit="1"/>
    </xf>
    <xf numFmtId="177" fontId="8" fillId="0" borderId="7" xfId="4" applyNumberFormat="1" applyFont="1" applyBorder="1" applyAlignment="1">
      <alignment horizontal="center" vertical="center"/>
    </xf>
    <xf numFmtId="180" fontId="8" fillId="0" borderId="3" xfId="4" applyNumberFormat="1" applyFont="1" applyBorder="1" applyAlignment="1">
      <alignment horizontal="right" vertical="center"/>
    </xf>
    <xf numFmtId="180" fontId="8" fillId="0" borderId="19" xfId="4" applyNumberFormat="1" applyFont="1" applyBorder="1" applyAlignment="1">
      <alignment horizontal="right" vertical="center"/>
    </xf>
    <xf numFmtId="180" fontId="8" fillId="0" borderId="8" xfId="4" applyNumberFormat="1" applyFont="1" applyBorder="1" applyAlignment="1">
      <alignment horizontal="right" vertical="center"/>
    </xf>
    <xf numFmtId="180" fontId="8" fillId="0" borderId="18" xfId="4" applyNumberFormat="1" applyFont="1" applyBorder="1" applyAlignment="1">
      <alignment horizontal="right" vertical="center"/>
    </xf>
    <xf numFmtId="0" fontId="8" fillId="0" borderId="9" xfId="4" applyFont="1" applyBorder="1" applyAlignment="1">
      <alignment horizontal="left" vertical="center"/>
    </xf>
    <xf numFmtId="0" fontId="8" fillId="0" borderId="14" xfId="4" applyFont="1" applyBorder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8" fillId="0" borderId="12" xfId="4" applyFont="1" applyBorder="1" applyAlignment="1">
      <alignment horizontal="left" vertical="center"/>
    </xf>
    <xf numFmtId="177" fontId="34" fillId="0" borderId="8" xfId="4" applyNumberFormat="1" applyFont="1" applyBorder="1" applyAlignment="1">
      <alignment horizontal="center" vertical="center"/>
    </xf>
    <xf numFmtId="0" fontId="34" fillId="0" borderId="7" xfId="4" applyFont="1" applyBorder="1" applyAlignment="1">
      <alignment horizontal="center" vertical="center" shrinkToFit="1"/>
    </xf>
    <xf numFmtId="180" fontId="34" fillId="0" borderId="8" xfId="4" applyNumberFormat="1" applyFont="1" applyBorder="1" applyAlignment="1">
      <alignment horizontal="right" vertical="center"/>
    </xf>
    <xf numFmtId="0" fontId="34" fillId="0" borderId="0" xfId="4" applyFont="1" applyAlignment="1">
      <alignment horizontal="left" vertical="center"/>
    </xf>
    <xf numFmtId="180" fontId="34" fillId="0" borderId="18" xfId="4" applyNumberFormat="1" applyFont="1" applyBorder="1" applyAlignment="1">
      <alignment horizontal="right" vertical="center"/>
    </xf>
    <xf numFmtId="0" fontId="34" fillId="0" borderId="12" xfId="4" applyFont="1" applyBorder="1" applyAlignment="1">
      <alignment horizontal="left" vertical="center"/>
    </xf>
    <xf numFmtId="177" fontId="34" fillId="0" borderId="7" xfId="4" applyNumberFormat="1" applyFont="1" applyBorder="1" applyAlignment="1">
      <alignment horizontal="center" vertical="center"/>
    </xf>
    <xf numFmtId="49" fontId="34" fillId="0" borderId="0" xfId="4" applyNumberFormat="1" applyFont="1" applyAlignment="1">
      <alignment horizontal="left" vertical="center"/>
    </xf>
    <xf numFmtId="49" fontId="34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7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177" fontId="35" fillId="0" borderId="8" xfId="4" applyNumberFormat="1" applyFont="1" applyBorder="1" applyAlignment="1">
      <alignment horizontal="center" vertical="center"/>
    </xf>
    <xf numFmtId="0" fontId="35" fillId="0" borderId="7" xfId="4" applyFont="1" applyBorder="1" applyAlignment="1">
      <alignment horizontal="center" vertical="center" shrinkToFit="1"/>
    </xf>
    <xf numFmtId="180" fontId="35" fillId="0" borderId="8" xfId="4" applyNumberFormat="1" applyFont="1" applyBorder="1" applyAlignment="1">
      <alignment horizontal="right" vertical="center"/>
    </xf>
    <xf numFmtId="180" fontId="35" fillId="0" borderId="18" xfId="4" applyNumberFormat="1" applyFont="1" applyBorder="1" applyAlignment="1">
      <alignment horizontal="right" vertical="center"/>
    </xf>
    <xf numFmtId="177" fontId="20" fillId="0" borderId="8" xfId="4" applyNumberFormat="1" applyFont="1" applyBorder="1" applyAlignment="1">
      <alignment horizontal="center" vertical="center"/>
    </xf>
    <xf numFmtId="0" fontId="20" fillId="0" borderId="7" xfId="4" applyFont="1" applyBorder="1" applyAlignment="1">
      <alignment horizontal="center" vertical="center" shrinkToFit="1"/>
    </xf>
    <xf numFmtId="180" fontId="20" fillId="0" borderId="8" xfId="4" applyNumberFormat="1" applyFont="1" applyBorder="1" applyAlignment="1">
      <alignment horizontal="right" vertical="center"/>
    </xf>
    <xf numFmtId="180" fontId="20" fillId="0" borderId="18" xfId="4" applyNumberFormat="1" applyFont="1" applyBorder="1" applyAlignment="1">
      <alignment horizontal="right" vertical="center"/>
    </xf>
    <xf numFmtId="0" fontId="8" fillId="8" borderId="7" xfId="4" applyFont="1" applyFill="1" applyBorder="1" applyAlignment="1">
      <alignment horizontal="center" vertical="center" shrinkToFit="1"/>
    </xf>
    <xf numFmtId="178" fontId="8" fillId="8" borderId="7" xfId="4" applyNumberFormat="1" applyFont="1" applyFill="1" applyBorder="1" applyAlignment="1">
      <alignment horizontal="center" vertical="center"/>
    </xf>
    <xf numFmtId="178" fontId="20" fillId="8" borderId="7" xfId="4" applyNumberFormat="1" applyFont="1" applyFill="1" applyBorder="1" applyAlignment="1">
      <alignment horizontal="center" vertical="center"/>
    </xf>
    <xf numFmtId="178" fontId="20" fillId="0" borderId="7" xfId="4" applyNumberFormat="1" applyFont="1" applyBorder="1" applyAlignment="1">
      <alignment horizontal="center" vertical="center"/>
    </xf>
    <xf numFmtId="0" fontId="20" fillId="0" borderId="0" xfId="4" applyFont="1" applyAlignment="1">
      <alignment horizontal="left" vertical="center"/>
    </xf>
    <xf numFmtId="0" fontId="20" fillId="0" borderId="12" xfId="4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0" fontId="35" fillId="0" borderId="12" xfId="4" applyFont="1" applyBorder="1" applyAlignment="1">
      <alignment horizontal="left" vertical="center"/>
    </xf>
    <xf numFmtId="0" fontId="20" fillId="8" borderId="4" xfId="4" applyFont="1" applyFill="1" applyBorder="1" applyAlignment="1">
      <alignment horizontal="center" vertical="center"/>
    </xf>
    <xf numFmtId="0" fontId="20" fillId="8" borderId="6" xfId="4" applyFont="1" applyFill="1" applyBorder="1" applyAlignment="1">
      <alignment horizontal="center" vertical="center"/>
    </xf>
    <xf numFmtId="177" fontId="8" fillId="8" borderId="7" xfId="4" applyNumberFormat="1" applyFont="1" applyFill="1" applyBorder="1" applyAlignment="1">
      <alignment horizontal="center" vertical="center"/>
    </xf>
    <xf numFmtId="180" fontId="20" fillId="8" borderId="8" xfId="4" applyNumberFormat="1" applyFont="1" applyFill="1" applyBorder="1" applyAlignment="1">
      <alignment horizontal="right" vertical="center"/>
    </xf>
    <xf numFmtId="49" fontId="20" fillId="8" borderId="0" xfId="4" applyNumberFormat="1" applyFont="1" applyFill="1" applyAlignment="1">
      <alignment horizontal="left" vertical="center"/>
    </xf>
    <xf numFmtId="180" fontId="20" fillId="8" borderId="18" xfId="4" applyNumberFormat="1" applyFont="1" applyFill="1" applyBorder="1" applyAlignment="1">
      <alignment horizontal="right" vertical="center"/>
    </xf>
    <xf numFmtId="49" fontId="20" fillId="8" borderId="12" xfId="4" applyNumberFormat="1" applyFont="1" applyFill="1" applyBorder="1" applyAlignment="1">
      <alignment horizontal="left" vertical="center"/>
    </xf>
    <xf numFmtId="178" fontId="17" fillId="6" borderId="7" xfId="4" applyNumberFormat="1" applyFont="1" applyFill="1" applyBorder="1" applyAlignment="1">
      <alignment horizontal="center" vertical="center"/>
    </xf>
    <xf numFmtId="177" fontId="7" fillId="6" borderId="8" xfId="4" applyNumberFormat="1" applyFont="1" applyFill="1" applyBorder="1" applyAlignment="1">
      <alignment horizontal="center" vertical="center"/>
    </xf>
    <xf numFmtId="0" fontId="7" fillId="6" borderId="7" xfId="4" applyFont="1" applyFill="1" applyBorder="1" applyAlignment="1">
      <alignment horizontal="center" vertical="center" shrinkToFit="1"/>
    </xf>
    <xf numFmtId="180" fontId="7" fillId="6" borderId="8" xfId="4" applyNumberFormat="1" applyFont="1" applyFill="1" applyBorder="1" applyAlignment="1">
      <alignment horizontal="right" vertical="center"/>
    </xf>
    <xf numFmtId="49" fontId="7" fillId="6" borderId="0" xfId="4" applyNumberFormat="1" applyFont="1" applyFill="1" applyAlignment="1">
      <alignment horizontal="left" vertical="center"/>
    </xf>
    <xf numFmtId="180" fontId="7" fillId="6" borderId="18" xfId="4" applyNumberFormat="1" applyFont="1" applyFill="1" applyBorder="1" applyAlignment="1">
      <alignment horizontal="right" vertical="center"/>
    </xf>
    <xf numFmtId="49" fontId="7" fillId="6" borderId="12" xfId="4" applyNumberFormat="1" applyFont="1" applyFill="1" applyBorder="1" applyAlignment="1">
      <alignment horizontal="left" vertical="center"/>
    </xf>
    <xf numFmtId="178" fontId="7" fillId="6" borderId="7" xfId="4" applyNumberFormat="1" applyFont="1" applyFill="1" applyBorder="1" applyAlignment="1">
      <alignment horizontal="center" vertical="center"/>
    </xf>
    <xf numFmtId="177" fontId="7" fillId="6" borderId="5" xfId="4" applyNumberFormat="1" applyFont="1" applyFill="1" applyBorder="1" applyAlignment="1">
      <alignment horizontal="center" vertical="center"/>
    </xf>
    <xf numFmtId="0" fontId="7" fillId="6" borderId="6" xfId="4" applyFont="1" applyFill="1" applyBorder="1" applyAlignment="1">
      <alignment horizontal="center" vertical="center" shrinkToFit="1"/>
    </xf>
    <xf numFmtId="180" fontId="7" fillId="6" borderId="5" xfId="4" applyNumberFormat="1" applyFont="1" applyFill="1" applyBorder="1" applyAlignment="1">
      <alignment horizontal="right" vertical="center"/>
    </xf>
    <xf numFmtId="49" fontId="7" fillId="6" borderId="11" xfId="4" applyNumberFormat="1" applyFont="1" applyFill="1" applyBorder="1" applyAlignment="1">
      <alignment horizontal="left" vertical="center"/>
    </xf>
    <xf numFmtId="180" fontId="7" fillId="6" borderId="17" xfId="4" applyNumberFormat="1" applyFont="1" applyFill="1" applyBorder="1" applyAlignment="1">
      <alignment horizontal="right" vertical="center"/>
    </xf>
    <xf numFmtId="49" fontId="7" fillId="6" borderId="13" xfId="4" applyNumberFormat="1" applyFont="1" applyFill="1" applyBorder="1" applyAlignment="1">
      <alignment horizontal="left" vertical="center"/>
    </xf>
    <xf numFmtId="178" fontId="7" fillId="6" borderId="6" xfId="4" applyNumberFormat="1" applyFont="1" applyFill="1" applyBorder="1" applyAlignment="1">
      <alignment horizontal="center" vertical="center"/>
    </xf>
    <xf numFmtId="178" fontId="7" fillId="6" borderId="6" xfId="4" quotePrefix="1" applyNumberFormat="1" applyFont="1" applyFill="1" applyBorder="1" applyAlignment="1">
      <alignment horizontal="center" vertical="center"/>
    </xf>
    <xf numFmtId="178" fontId="7" fillId="6" borderId="6" xfId="0" applyNumberFormat="1" applyFont="1" applyFill="1" applyBorder="1" applyAlignment="1">
      <alignment horizontal="center" vertical="center"/>
    </xf>
    <xf numFmtId="177" fontId="20" fillId="8" borderId="7" xfId="4" applyNumberFormat="1" applyFont="1" applyFill="1" applyBorder="1" applyAlignment="1">
      <alignment horizontal="center" vertical="center"/>
    </xf>
    <xf numFmtId="0" fontId="20" fillId="8" borderId="7" xfId="4" applyFont="1" applyFill="1" applyBorder="1" applyAlignment="1">
      <alignment horizontal="center" vertical="center" shrinkToFit="1"/>
    </xf>
    <xf numFmtId="180" fontId="17" fillId="6" borderId="8" xfId="4" applyNumberFormat="1" applyFont="1" applyFill="1" applyBorder="1" applyAlignment="1">
      <alignment horizontal="right" vertical="center"/>
    </xf>
    <xf numFmtId="49" fontId="17" fillId="6" borderId="0" xfId="4" applyNumberFormat="1" applyFont="1" applyFill="1" applyAlignment="1">
      <alignment horizontal="left" vertical="center"/>
    </xf>
    <xf numFmtId="180" fontId="17" fillId="6" borderId="18" xfId="4" applyNumberFormat="1" applyFont="1" applyFill="1" applyBorder="1" applyAlignment="1">
      <alignment horizontal="right" vertical="center"/>
    </xf>
    <xf numFmtId="49" fontId="17" fillId="6" borderId="12" xfId="4" applyNumberFormat="1" applyFont="1" applyFill="1" applyBorder="1" applyAlignment="1">
      <alignment horizontal="left" vertical="center"/>
    </xf>
    <xf numFmtId="178" fontId="17" fillId="6" borderId="8" xfId="4" applyNumberFormat="1" applyFont="1" applyFill="1" applyBorder="1" applyAlignment="1">
      <alignment horizontal="center" vertical="center"/>
    </xf>
    <xf numFmtId="178" fontId="17" fillId="6" borderId="0" xfId="4" applyNumberFormat="1" applyFont="1" applyFill="1" applyAlignment="1">
      <alignment horizontal="center" vertical="center"/>
    </xf>
    <xf numFmtId="178" fontId="17" fillId="6" borderId="12" xfId="4" applyNumberFormat="1" applyFont="1" applyFill="1" applyBorder="1" applyAlignment="1">
      <alignment horizontal="center" vertical="center"/>
    </xf>
    <xf numFmtId="177" fontId="20" fillId="8" borderId="8" xfId="4" applyNumberFormat="1" applyFont="1" applyFill="1" applyBorder="1" applyAlignment="1">
      <alignment horizontal="center" vertical="center"/>
    </xf>
    <xf numFmtId="178" fontId="17" fillId="6" borderId="0" xfId="4" applyNumberFormat="1" applyFont="1" applyFill="1" applyAlignment="1">
      <alignment vertical="center"/>
    </xf>
    <xf numFmtId="178" fontId="17" fillId="6" borderId="7" xfId="4" applyNumberFormat="1" applyFont="1" applyFill="1" applyBorder="1" applyAlignment="1">
      <alignment vertical="center"/>
    </xf>
    <xf numFmtId="177" fontId="20" fillId="8" borderId="6" xfId="4" applyNumberFormat="1" applyFont="1" applyFill="1" applyBorder="1" applyAlignment="1">
      <alignment horizontal="center" vertical="center"/>
    </xf>
    <xf numFmtId="0" fontId="20" fillId="8" borderId="6" xfId="4" applyFont="1" applyFill="1" applyBorder="1" applyAlignment="1">
      <alignment horizontal="center" vertical="center" shrinkToFit="1"/>
    </xf>
    <xf numFmtId="180" fontId="17" fillId="6" borderId="5" xfId="4" applyNumberFormat="1" applyFont="1" applyFill="1" applyBorder="1" applyAlignment="1">
      <alignment horizontal="right" vertical="center"/>
    </xf>
    <xf numFmtId="49" fontId="17" fillId="6" borderId="11" xfId="4" applyNumberFormat="1" applyFont="1" applyFill="1" applyBorder="1" applyAlignment="1">
      <alignment horizontal="left" vertical="center"/>
    </xf>
    <xf numFmtId="180" fontId="17" fillId="6" borderId="17" xfId="4" applyNumberFormat="1" applyFont="1" applyFill="1" applyBorder="1" applyAlignment="1">
      <alignment horizontal="right" vertical="center"/>
    </xf>
    <xf numFmtId="49" fontId="17" fillId="6" borderId="13" xfId="4" applyNumberFormat="1" applyFont="1" applyFill="1" applyBorder="1" applyAlignment="1">
      <alignment horizontal="left" vertical="center"/>
    </xf>
    <xf numFmtId="178" fontId="17" fillId="6" borderId="5" xfId="4" applyNumberFormat="1" applyFont="1" applyFill="1" applyBorder="1" applyAlignment="1">
      <alignment horizontal="center" vertical="center"/>
    </xf>
    <xf numFmtId="178" fontId="17" fillId="6" borderId="6" xfId="4" applyNumberFormat="1" applyFont="1" applyFill="1" applyBorder="1" applyAlignment="1">
      <alignment horizontal="center" vertical="center"/>
    </xf>
    <xf numFmtId="178" fontId="17" fillId="6" borderId="11" xfId="4" applyNumberFormat="1" applyFont="1" applyFill="1" applyBorder="1" applyAlignment="1">
      <alignment vertical="center"/>
    </xf>
    <xf numFmtId="178" fontId="17" fillId="6" borderId="6" xfId="4" applyNumberFormat="1" applyFont="1" applyFill="1" applyBorder="1" applyAlignment="1">
      <alignment vertical="center"/>
    </xf>
    <xf numFmtId="178" fontId="17" fillId="6" borderId="11" xfId="4" applyNumberFormat="1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8" fillId="8" borderId="4" xfId="4" applyFont="1" applyFill="1" applyBorder="1" applyAlignment="1">
      <alignment horizontal="center" vertical="center"/>
    </xf>
    <xf numFmtId="177" fontId="8" fillId="6" borderId="3" xfId="4" applyNumberFormat="1" applyFont="1" applyFill="1" applyBorder="1" applyAlignment="1">
      <alignment horizontal="center" vertical="center"/>
    </xf>
    <xf numFmtId="0" fontId="8" fillId="6" borderId="4" xfId="4" applyFont="1" applyFill="1" applyBorder="1" applyAlignment="1">
      <alignment horizontal="center" vertical="center" shrinkToFit="1"/>
    </xf>
    <xf numFmtId="180" fontId="8" fillId="6" borderId="3" xfId="4" applyNumberFormat="1" applyFont="1" applyFill="1" applyBorder="1" applyAlignment="1">
      <alignment horizontal="right" vertical="center"/>
    </xf>
    <xf numFmtId="49" fontId="8" fillId="6" borderId="9" xfId="4" applyNumberFormat="1" applyFont="1" applyFill="1" applyBorder="1" applyAlignment="1">
      <alignment horizontal="left" vertical="center"/>
    </xf>
    <xf numFmtId="180" fontId="8" fillId="6" borderId="19" xfId="4" applyNumberFormat="1" applyFont="1" applyFill="1" applyBorder="1" applyAlignment="1">
      <alignment horizontal="right" vertical="center"/>
    </xf>
    <xf numFmtId="49" fontId="8" fillId="6" borderId="14" xfId="4" applyNumberFormat="1" applyFont="1" applyFill="1" applyBorder="1" applyAlignment="1">
      <alignment horizontal="left" vertical="center"/>
    </xf>
    <xf numFmtId="178" fontId="17" fillId="6" borderId="4" xfId="4" applyNumberFormat="1" applyFont="1" applyFill="1" applyBorder="1" applyAlignment="1">
      <alignment horizontal="center" vertical="center"/>
    </xf>
    <xf numFmtId="177" fontId="8" fillId="6" borderId="8" xfId="4" applyNumberFormat="1" applyFont="1" applyFill="1" applyBorder="1" applyAlignment="1">
      <alignment horizontal="center" vertical="center"/>
    </xf>
    <xf numFmtId="0" fontId="8" fillId="6" borderId="7" xfId="4" applyFont="1" applyFill="1" applyBorder="1" applyAlignment="1">
      <alignment horizontal="center" vertical="center" shrinkToFit="1"/>
    </xf>
    <xf numFmtId="180" fontId="8" fillId="6" borderId="8" xfId="4" applyNumberFormat="1" applyFont="1" applyFill="1" applyBorder="1" applyAlignment="1">
      <alignment horizontal="right" vertical="center"/>
    </xf>
    <xf numFmtId="49" fontId="8" fillId="6" borderId="0" xfId="4" applyNumberFormat="1" applyFont="1" applyFill="1" applyAlignment="1">
      <alignment horizontal="left" vertical="center"/>
    </xf>
    <xf numFmtId="180" fontId="8" fillId="6" borderId="18" xfId="4" applyNumberFormat="1" applyFont="1" applyFill="1" applyBorder="1" applyAlignment="1">
      <alignment horizontal="right" vertical="center"/>
    </xf>
    <xf numFmtId="49" fontId="8" fillId="6" borderId="12" xfId="4" applyNumberFormat="1" applyFont="1" applyFill="1" applyBorder="1" applyAlignment="1">
      <alignment horizontal="left" vertical="center"/>
    </xf>
    <xf numFmtId="177" fontId="8" fillId="6" borderId="7" xfId="4" applyNumberFormat="1" applyFont="1" applyFill="1" applyBorder="1" applyAlignment="1">
      <alignment horizontal="center" vertical="center"/>
    </xf>
    <xf numFmtId="177" fontId="34" fillId="8" borderId="7" xfId="4" applyNumberFormat="1" applyFont="1" applyFill="1" applyBorder="1" applyAlignment="1">
      <alignment horizontal="center" vertical="center"/>
    </xf>
    <xf numFmtId="180" fontId="34" fillId="8" borderId="8" xfId="4" applyNumberFormat="1" applyFont="1" applyFill="1" applyBorder="1" applyAlignment="1">
      <alignment horizontal="right" vertical="center"/>
    </xf>
    <xf numFmtId="49" fontId="34" fillId="8" borderId="0" xfId="4" applyNumberFormat="1" applyFont="1" applyFill="1" applyAlignment="1">
      <alignment horizontal="left" vertical="center"/>
    </xf>
    <xf numFmtId="180" fontId="34" fillId="8" borderId="18" xfId="4" applyNumberFormat="1" applyFont="1" applyFill="1" applyBorder="1" applyAlignment="1">
      <alignment horizontal="right" vertical="center"/>
    </xf>
    <xf numFmtId="49" fontId="34" fillId="8" borderId="12" xfId="4" applyNumberFormat="1" applyFont="1" applyFill="1" applyBorder="1" applyAlignment="1">
      <alignment horizontal="left" vertical="center"/>
    </xf>
    <xf numFmtId="177" fontId="35" fillId="8" borderId="5" xfId="4" applyNumberFormat="1" applyFont="1" applyFill="1" applyBorder="1" applyAlignment="1">
      <alignment horizontal="center" vertical="center"/>
    </xf>
    <xf numFmtId="180" fontId="35" fillId="8" borderId="5" xfId="4" applyNumberFormat="1" applyFont="1" applyFill="1" applyBorder="1" applyAlignment="1">
      <alignment horizontal="right" vertical="center"/>
    </xf>
    <xf numFmtId="49" fontId="35" fillId="8" borderId="11" xfId="4" applyNumberFormat="1" applyFont="1" applyFill="1" applyBorder="1" applyAlignment="1">
      <alignment horizontal="left" vertical="center"/>
    </xf>
    <xf numFmtId="180" fontId="35" fillId="8" borderId="17" xfId="4" applyNumberFormat="1" applyFont="1" applyFill="1" applyBorder="1" applyAlignment="1">
      <alignment horizontal="right" vertical="center"/>
    </xf>
    <xf numFmtId="49" fontId="35" fillId="8" borderId="13" xfId="4" applyNumberFormat="1" applyFont="1" applyFill="1" applyBorder="1" applyAlignment="1">
      <alignment horizontal="left" vertical="center"/>
    </xf>
    <xf numFmtId="178" fontId="20" fillId="8" borderId="6" xfId="4" applyNumberFormat="1" applyFont="1" applyFill="1" applyBorder="1" applyAlignment="1">
      <alignment horizontal="center" vertical="center"/>
    </xf>
    <xf numFmtId="178" fontId="20" fillId="6" borderId="7" xfId="4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7" fillId="2" borderId="3" xfId="4" applyFont="1" applyFill="1" applyBorder="1" applyAlignment="1">
      <alignment horizontal="center" vertical="center"/>
    </xf>
    <xf numFmtId="0" fontId="17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7" fillId="2" borderId="9" xfId="4" applyFont="1" applyFill="1" applyBorder="1" applyAlignment="1">
      <alignment horizontal="center" vertical="center"/>
    </xf>
    <xf numFmtId="0" fontId="17" fillId="2" borderId="14" xfId="4" applyFont="1" applyFill="1" applyBorder="1" applyAlignment="1">
      <alignment horizontal="center" vertical="center"/>
    </xf>
    <xf numFmtId="0" fontId="17" fillId="2" borderId="11" xfId="4" applyFont="1" applyFill="1" applyBorder="1" applyAlignment="1">
      <alignment horizontal="center" vertical="center"/>
    </xf>
    <xf numFmtId="0" fontId="17" fillId="2" borderId="17" xfId="4" applyFont="1" applyFill="1" applyBorder="1" applyAlignment="1">
      <alignment horizontal="center" vertical="center"/>
    </xf>
    <xf numFmtId="0" fontId="17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7" fillId="2" borderId="2" xfId="4" applyFont="1" applyFill="1" applyBorder="1" applyAlignment="1">
      <alignment horizontal="center" vertical="center"/>
    </xf>
    <xf numFmtId="0" fontId="17" fillId="3" borderId="2" xfId="4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7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7" fillId="2" borderId="20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28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FFCCFF"/>
      <color rgb="FFCCFFCC"/>
      <color rgb="FFCCFF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174171</xdr:colOff>
      <xdr:row>62</xdr:row>
      <xdr:rowOff>155370</xdr:rowOff>
    </xdr:from>
    <xdr:to>
      <xdr:col>21</xdr:col>
      <xdr:colOff>881744</xdr:colOff>
      <xdr:row>71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303FE516-9FC6-4931-9BCC-FABAB97C16A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2">
          <a:extLst>
            <a:ext uri="{FF2B5EF4-FFF2-40B4-BE49-F238E27FC236}">
              <a16:creationId xmlns:a16="http://schemas.microsoft.com/office/drawing/2014/main" id="{148C8FBD-10D8-4965-84E1-75E14D7643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3">
          <a:extLst>
            <a:ext uri="{FF2B5EF4-FFF2-40B4-BE49-F238E27FC236}">
              <a16:creationId xmlns:a16="http://schemas.microsoft.com/office/drawing/2014/main" id="{9E3050EF-6FC5-44BE-8B7C-0D11701BE6D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4">
          <a:extLst>
            <a:ext uri="{FF2B5EF4-FFF2-40B4-BE49-F238E27FC236}">
              <a16:creationId xmlns:a16="http://schemas.microsoft.com/office/drawing/2014/main" id="{694C3A20-7731-4294-BA88-43BD5AA393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6">
          <a:extLst>
            <a:ext uri="{FF2B5EF4-FFF2-40B4-BE49-F238E27FC236}">
              <a16:creationId xmlns:a16="http://schemas.microsoft.com/office/drawing/2014/main" id="{365B9D20-2370-432F-ACF5-48FF3735CC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7">
          <a:extLst>
            <a:ext uri="{FF2B5EF4-FFF2-40B4-BE49-F238E27FC236}">
              <a16:creationId xmlns:a16="http://schemas.microsoft.com/office/drawing/2014/main" id="{8B1C8094-00A5-409C-8A09-E60C57AC68B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8">
          <a:extLst>
            <a:ext uri="{FF2B5EF4-FFF2-40B4-BE49-F238E27FC236}">
              <a16:creationId xmlns:a16="http://schemas.microsoft.com/office/drawing/2014/main" id="{E69DE93B-6BD2-4A89-911E-E9A6D7FD32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9">
          <a:extLst>
            <a:ext uri="{FF2B5EF4-FFF2-40B4-BE49-F238E27FC236}">
              <a16:creationId xmlns:a16="http://schemas.microsoft.com/office/drawing/2014/main" id="{BF665013-8D43-42B3-B942-CC41F75065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0">
          <a:extLst>
            <a:ext uri="{FF2B5EF4-FFF2-40B4-BE49-F238E27FC236}">
              <a16:creationId xmlns:a16="http://schemas.microsoft.com/office/drawing/2014/main" id="{0C6A1808-8F78-4620-955D-E5FF645B73A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1">
          <a:extLst>
            <a:ext uri="{FF2B5EF4-FFF2-40B4-BE49-F238E27FC236}">
              <a16:creationId xmlns:a16="http://schemas.microsoft.com/office/drawing/2014/main" id="{3244CFB9-21AF-468C-A93D-31E74B5730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2">
          <a:extLst>
            <a:ext uri="{FF2B5EF4-FFF2-40B4-BE49-F238E27FC236}">
              <a16:creationId xmlns:a16="http://schemas.microsoft.com/office/drawing/2014/main" id="{710BD363-87ED-4CAE-94D0-22EA02E7C5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3">
          <a:extLst>
            <a:ext uri="{FF2B5EF4-FFF2-40B4-BE49-F238E27FC236}">
              <a16:creationId xmlns:a16="http://schemas.microsoft.com/office/drawing/2014/main" id="{DD49BB5B-F95F-4259-8C53-32B06E188AE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4">
          <a:extLst>
            <a:ext uri="{FF2B5EF4-FFF2-40B4-BE49-F238E27FC236}">
              <a16:creationId xmlns:a16="http://schemas.microsoft.com/office/drawing/2014/main" id="{8A47F3BE-5D79-47F5-A726-68EC72E9DC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5">
          <a:extLst>
            <a:ext uri="{FF2B5EF4-FFF2-40B4-BE49-F238E27FC236}">
              <a16:creationId xmlns:a16="http://schemas.microsoft.com/office/drawing/2014/main" id="{7B36B84D-A976-41DC-B50D-2D03CACFD92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6">
          <a:extLst>
            <a:ext uri="{FF2B5EF4-FFF2-40B4-BE49-F238E27FC236}">
              <a16:creationId xmlns:a16="http://schemas.microsoft.com/office/drawing/2014/main" id="{F6567B6B-74E1-4AF3-9731-8F179380E9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7">
          <a:extLst>
            <a:ext uri="{FF2B5EF4-FFF2-40B4-BE49-F238E27FC236}">
              <a16:creationId xmlns:a16="http://schemas.microsoft.com/office/drawing/2014/main" id="{51309018-D447-430B-AA03-4453A33701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18">
          <a:extLst>
            <a:ext uri="{FF2B5EF4-FFF2-40B4-BE49-F238E27FC236}">
              <a16:creationId xmlns:a16="http://schemas.microsoft.com/office/drawing/2014/main" id="{51C179AE-61EF-4FC7-B40C-E293F0B506B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19">
          <a:extLst>
            <a:ext uri="{FF2B5EF4-FFF2-40B4-BE49-F238E27FC236}">
              <a16:creationId xmlns:a16="http://schemas.microsoft.com/office/drawing/2014/main" id="{DF59CC37-906D-4912-A29C-6DFD7B275D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0">
          <a:extLst>
            <a:ext uri="{FF2B5EF4-FFF2-40B4-BE49-F238E27FC236}">
              <a16:creationId xmlns:a16="http://schemas.microsoft.com/office/drawing/2014/main" id="{D8599256-6578-425A-AC53-6AFF5A69DC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1">
          <a:extLst>
            <a:ext uri="{FF2B5EF4-FFF2-40B4-BE49-F238E27FC236}">
              <a16:creationId xmlns:a16="http://schemas.microsoft.com/office/drawing/2014/main" id="{EB760E2F-4B7F-4C7C-B0A8-85E61B48EBC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3">
          <a:extLst>
            <a:ext uri="{FF2B5EF4-FFF2-40B4-BE49-F238E27FC236}">
              <a16:creationId xmlns:a16="http://schemas.microsoft.com/office/drawing/2014/main" id="{F01C24C9-21F5-411F-8831-5890CED67AF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4">
          <a:extLst>
            <a:ext uri="{FF2B5EF4-FFF2-40B4-BE49-F238E27FC236}">
              <a16:creationId xmlns:a16="http://schemas.microsoft.com/office/drawing/2014/main" id="{5B12C13C-D88E-490B-84BB-738614002D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5">
          <a:extLst>
            <a:ext uri="{FF2B5EF4-FFF2-40B4-BE49-F238E27FC236}">
              <a16:creationId xmlns:a16="http://schemas.microsoft.com/office/drawing/2014/main" id="{F6E7F667-8DAF-47B8-9526-7193B7140F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6">
          <a:extLst>
            <a:ext uri="{FF2B5EF4-FFF2-40B4-BE49-F238E27FC236}">
              <a16:creationId xmlns:a16="http://schemas.microsoft.com/office/drawing/2014/main" id="{9D4AA80A-2667-45FD-8590-51BBCF52A21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7">
          <a:extLst>
            <a:ext uri="{FF2B5EF4-FFF2-40B4-BE49-F238E27FC236}">
              <a16:creationId xmlns:a16="http://schemas.microsoft.com/office/drawing/2014/main" id="{E9F5FEF8-18D6-4DCB-B0D4-A2B5D5EC49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28">
          <a:extLst>
            <a:ext uri="{FF2B5EF4-FFF2-40B4-BE49-F238E27FC236}">
              <a16:creationId xmlns:a16="http://schemas.microsoft.com/office/drawing/2014/main" id="{44BDF6BC-0E3A-442C-922C-615469EB31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29">
          <a:extLst>
            <a:ext uri="{FF2B5EF4-FFF2-40B4-BE49-F238E27FC236}">
              <a16:creationId xmlns:a16="http://schemas.microsoft.com/office/drawing/2014/main" id="{72B712C0-232B-4DF9-BF5F-46F94C4EA28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5" name="Oval 30">
          <a:extLst>
            <a:ext uri="{FF2B5EF4-FFF2-40B4-BE49-F238E27FC236}">
              <a16:creationId xmlns:a16="http://schemas.microsoft.com/office/drawing/2014/main" id="{8E6CAC07-CF28-45BA-91A9-511FBA37A4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6" name="Oval 31">
          <a:extLst>
            <a:ext uri="{FF2B5EF4-FFF2-40B4-BE49-F238E27FC236}">
              <a16:creationId xmlns:a16="http://schemas.microsoft.com/office/drawing/2014/main" id="{39E11538-1046-471C-9E5F-EA69CCF061E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7" name="Oval 32">
          <a:extLst>
            <a:ext uri="{FF2B5EF4-FFF2-40B4-BE49-F238E27FC236}">
              <a16:creationId xmlns:a16="http://schemas.microsoft.com/office/drawing/2014/main" id="{739A0DA3-EED5-42A7-B34C-6C0FA53C723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8" name="Oval 33">
          <a:extLst>
            <a:ext uri="{FF2B5EF4-FFF2-40B4-BE49-F238E27FC236}">
              <a16:creationId xmlns:a16="http://schemas.microsoft.com/office/drawing/2014/main" id="{18B4E6EC-E649-4BB2-A58F-FEC15F3F46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9" name="Oval 34">
          <a:extLst>
            <a:ext uri="{FF2B5EF4-FFF2-40B4-BE49-F238E27FC236}">
              <a16:creationId xmlns:a16="http://schemas.microsoft.com/office/drawing/2014/main" id="{0F7939D0-6928-4A21-93A1-0FA5EB8FCE8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0" name="Oval 37">
          <a:extLst>
            <a:ext uri="{FF2B5EF4-FFF2-40B4-BE49-F238E27FC236}">
              <a16:creationId xmlns:a16="http://schemas.microsoft.com/office/drawing/2014/main" id="{278FC90D-D202-49BC-BD7C-87CD54E27C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1" name="Oval 38">
          <a:extLst>
            <a:ext uri="{FF2B5EF4-FFF2-40B4-BE49-F238E27FC236}">
              <a16:creationId xmlns:a16="http://schemas.microsoft.com/office/drawing/2014/main" id="{A39709F8-C2FD-4481-BC2A-10EBC17DF2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2" name="Oval 39">
          <a:extLst>
            <a:ext uri="{FF2B5EF4-FFF2-40B4-BE49-F238E27FC236}">
              <a16:creationId xmlns:a16="http://schemas.microsoft.com/office/drawing/2014/main" id="{22A06876-DF74-4E46-A30C-DFC60CB283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3" name="Oval 40">
          <a:extLst>
            <a:ext uri="{FF2B5EF4-FFF2-40B4-BE49-F238E27FC236}">
              <a16:creationId xmlns:a16="http://schemas.microsoft.com/office/drawing/2014/main" id="{D4F2B8D3-466B-40A0-8C5C-3F39091F47A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4" name="Oval 41">
          <a:extLst>
            <a:ext uri="{FF2B5EF4-FFF2-40B4-BE49-F238E27FC236}">
              <a16:creationId xmlns:a16="http://schemas.microsoft.com/office/drawing/2014/main" id="{7257439C-DED1-43C5-9F60-C529ECEEEC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5" name="Oval 42">
          <a:extLst>
            <a:ext uri="{FF2B5EF4-FFF2-40B4-BE49-F238E27FC236}">
              <a16:creationId xmlns:a16="http://schemas.microsoft.com/office/drawing/2014/main" id="{4628C3A5-71AF-4979-887C-40B1B874BEC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6" name="Oval 43">
          <a:extLst>
            <a:ext uri="{FF2B5EF4-FFF2-40B4-BE49-F238E27FC236}">
              <a16:creationId xmlns:a16="http://schemas.microsoft.com/office/drawing/2014/main" id="{08397184-F191-4CD4-A08A-299B4EE942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7" name="Oval 44">
          <a:extLst>
            <a:ext uri="{FF2B5EF4-FFF2-40B4-BE49-F238E27FC236}">
              <a16:creationId xmlns:a16="http://schemas.microsoft.com/office/drawing/2014/main" id="{E8889953-AA09-48DE-BDD1-7A7A48F6AAC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8" name="Oval 45">
          <a:extLst>
            <a:ext uri="{FF2B5EF4-FFF2-40B4-BE49-F238E27FC236}">
              <a16:creationId xmlns:a16="http://schemas.microsoft.com/office/drawing/2014/main" id="{3C88E395-34B0-4A41-BE5D-71B1F38F831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9" name="Oval 46">
          <a:extLst>
            <a:ext uri="{FF2B5EF4-FFF2-40B4-BE49-F238E27FC236}">
              <a16:creationId xmlns:a16="http://schemas.microsoft.com/office/drawing/2014/main" id="{F049CA16-AA63-4E4B-9F24-AF704D264C7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0" name="Oval 47">
          <a:extLst>
            <a:ext uri="{FF2B5EF4-FFF2-40B4-BE49-F238E27FC236}">
              <a16:creationId xmlns:a16="http://schemas.microsoft.com/office/drawing/2014/main" id="{025BEB0B-B760-42BB-9CFA-1FC83F1FECB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1" name="Oval 48">
          <a:extLst>
            <a:ext uri="{FF2B5EF4-FFF2-40B4-BE49-F238E27FC236}">
              <a16:creationId xmlns:a16="http://schemas.microsoft.com/office/drawing/2014/main" id="{629FE0E2-0E66-43F2-BEBD-B70574ED42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2" name="Oval 49">
          <a:extLst>
            <a:ext uri="{FF2B5EF4-FFF2-40B4-BE49-F238E27FC236}">
              <a16:creationId xmlns:a16="http://schemas.microsoft.com/office/drawing/2014/main" id="{C1011103-6CC8-4182-B419-82C0A621F06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3" name="Oval 50">
          <a:extLst>
            <a:ext uri="{FF2B5EF4-FFF2-40B4-BE49-F238E27FC236}">
              <a16:creationId xmlns:a16="http://schemas.microsoft.com/office/drawing/2014/main" id="{08BB743A-2CBE-48DB-B221-5444AECD3E7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4" name="Oval 51">
          <a:extLst>
            <a:ext uri="{FF2B5EF4-FFF2-40B4-BE49-F238E27FC236}">
              <a16:creationId xmlns:a16="http://schemas.microsoft.com/office/drawing/2014/main" id="{9A2C5AA2-C789-4A95-B470-A4881D5934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5" name="Oval 52">
          <a:extLst>
            <a:ext uri="{FF2B5EF4-FFF2-40B4-BE49-F238E27FC236}">
              <a16:creationId xmlns:a16="http://schemas.microsoft.com/office/drawing/2014/main" id="{46F04750-E765-4945-BA15-38DC6C3DD15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6" name="Oval 53">
          <a:extLst>
            <a:ext uri="{FF2B5EF4-FFF2-40B4-BE49-F238E27FC236}">
              <a16:creationId xmlns:a16="http://schemas.microsoft.com/office/drawing/2014/main" id="{9B853006-92EB-47CD-AF65-CCED96BCF8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7" name="Oval 54">
          <a:extLst>
            <a:ext uri="{FF2B5EF4-FFF2-40B4-BE49-F238E27FC236}">
              <a16:creationId xmlns:a16="http://schemas.microsoft.com/office/drawing/2014/main" id="{E1679429-1AD1-4737-B5C2-032EA37D87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8" name="Oval 55">
          <a:extLst>
            <a:ext uri="{FF2B5EF4-FFF2-40B4-BE49-F238E27FC236}">
              <a16:creationId xmlns:a16="http://schemas.microsoft.com/office/drawing/2014/main" id="{59A9FF25-F43A-4816-9DF7-2CF995BC569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9" name="Oval 56">
          <a:extLst>
            <a:ext uri="{FF2B5EF4-FFF2-40B4-BE49-F238E27FC236}">
              <a16:creationId xmlns:a16="http://schemas.microsoft.com/office/drawing/2014/main" id="{DC40A37D-989F-4251-99D8-37BFEE8A9D4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0" name="Oval 57">
          <a:extLst>
            <a:ext uri="{FF2B5EF4-FFF2-40B4-BE49-F238E27FC236}">
              <a16:creationId xmlns:a16="http://schemas.microsoft.com/office/drawing/2014/main" id="{5DD88E7C-0CD7-4FCD-99FE-DA912A8FCBE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1" name="Oval 58">
          <a:extLst>
            <a:ext uri="{FF2B5EF4-FFF2-40B4-BE49-F238E27FC236}">
              <a16:creationId xmlns:a16="http://schemas.microsoft.com/office/drawing/2014/main" id="{E8413E27-7AAB-4B20-A98F-64D165671C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2" name="Oval 59">
          <a:extLst>
            <a:ext uri="{FF2B5EF4-FFF2-40B4-BE49-F238E27FC236}">
              <a16:creationId xmlns:a16="http://schemas.microsoft.com/office/drawing/2014/main" id="{697F03D7-1EFF-460A-A9C1-DC1D62F05F7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3" name="Oval 60">
          <a:extLst>
            <a:ext uri="{FF2B5EF4-FFF2-40B4-BE49-F238E27FC236}">
              <a16:creationId xmlns:a16="http://schemas.microsoft.com/office/drawing/2014/main" id="{5505E19A-02E7-4E82-8439-54142C9C82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4" name="Oval 61">
          <a:extLst>
            <a:ext uri="{FF2B5EF4-FFF2-40B4-BE49-F238E27FC236}">
              <a16:creationId xmlns:a16="http://schemas.microsoft.com/office/drawing/2014/main" id="{3C6AF73E-8827-423D-87E4-675C81D85BE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5" name="Oval 62">
          <a:extLst>
            <a:ext uri="{FF2B5EF4-FFF2-40B4-BE49-F238E27FC236}">
              <a16:creationId xmlns:a16="http://schemas.microsoft.com/office/drawing/2014/main" id="{E806EA8D-CBB5-472E-B7AA-D0BE4CC770E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63">
          <a:extLst>
            <a:ext uri="{FF2B5EF4-FFF2-40B4-BE49-F238E27FC236}">
              <a16:creationId xmlns:a16="http://schemas.microsoft.com/office/drawing/2014/main" id="{5A9D9748-CD00-4450-AAF2-90CE39E8DC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64">
          <a:extLst>
            <a:ext uri="{FF2B5EF4-FFF2-40B4-BE49-F238E27FC236}">
              <a16:creationId xmlns:a16="http://schemas.microsoft.com/office/drawing/2014/main" id="{E9FD210B-001F-4CAA-AC3A-516FBCC6A8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65">
          <a:extLst>
            <a:ext uri="{FF2B5EF4-FFF2-40B4-BE49-F238E27FC236}">
              <a16:creationId xmlns:a16="http://schemas.microsoft.com/office/drawing/2014/main" id="{CA1E3B05-B842-49AF-AB3F-27F3BAA1D38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66">
          <a:extLst>
            <a:ext uri="{FF2B5EF4-FFF2-40B4-BE49-F238E27FC236}">
              <a16:creationId xmlns:a16="http://schemas.microsoft.com/office/drawing/2014/main" id="{8A92BDE4-99EE-4305-BAF5-90170D7A490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67">
          <a:extLst>
            <a:ext uri="{FF2B5EF4-FFF2-40B4-BE49-F238E27FC236}">
              <a16:creationId xmlns:a16="http://schemas.microsoft.com/office/drawing/2014/main" id="{2AA55000-DA2D-443E-AD2D-539E5B4463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68">
          <a:extLst>
            <a:ext uri="{FF2B5EF4-FFF2-40B4-BE49-F238E27FC236}">
              <a16:creationId xmlns:a16="http://schemas.microsoft.com/office/drawing/2014/main" id="{DBBD9434-8E28-477F-80F5-BF9F18AFEF5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69">
          <a:extLst>
            <a:ext uri="{FF2B5EF4-FFF2-40B4-BE49-F238E27FC236}">
              <a16:creationId xmlns:a16="http://schemas.microsoft.com/office/drawing/2014/main" id="{13040680-76AA-47E8-BF74-03CF35E4BEE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70">
          <a:extLst>
            <a:ext uri="{FF2B5EF4-FFF2-40B4-BE49-F238E27FC236}">
              <a16:creationId xmlns:a16="http://schemas.microsoft.com/office/drawing/2014/main" id="{E2751B31-8743-4ABF-8D37-B4547A7DEA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71">
          <a:extLst>
            <a:ext uri="{FF2B5EF4-FFF2-40B4-BE49-F238E27FC236}">
              <a16:creationId xmlns:a16="http://schemas.microsoft.com/office/drawing/2014/main" id="{EF9C9E39-F417-4E6E-BB64-8A61B098025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72">
          <a:extLst>
            <a:ext uri="{FF2B5EF4-FFF2-40B4-BE49-F238E27FC236}">
              <a16:creationId xmlns:a16="http://schemas.microsoft.com/office/drawing/2014/main" id="{3BFCEF37-14A4-4984-B793-54C426B4E6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73">
          <a:extLst>
            <a:ext uri="{FF2B5EF4-FFF2-40B4-BE49-F238E27FC236}">
              <a16:creationId xmlns:a16="http://schemas.microsoft.com/office/drawing/2014/main" id="{AFE3FC05-DB4E-47C9-AB49-C34C6BE991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74">
          <a:extLst>
            <a:ext uri="{FF2B5EF4-FFF2-40B4-BE49-F238E27FC236}">
              <a16:creationId xmlns:a16="http://schemas.microsoft.com/office/drawing/2014/main" id="{066E1355-D79E-4878-B6FE-9152AAD96DB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75">
          <a:extLst>
            <a:ext uri="{FF2B5EF4-FFF2-40B4-BE49-F238E27FC236}">
              <a16:creationId xmlns:a16="http://schemas.microsoft.com/office/drawing/2014/main" id="{99E016A0-8A8C-4511-9358-1704B56C3D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76">
          <a:extLst>
            <a:ext uri="{FF2B5EF4-FFF2-40B4-BE49-F238E27FC236}">
              <a16:creationId xmlns:a16="http://schemas.microsoft.com/office/drawing/2014/main" id="{4E1BA30E-A1F7-4A9F-BA89-94EEEDE657E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77">
          <a:extLst>
            <a:ext uri="{FF2B5EF4-FFF2-40B4-BE49-F238E27FC236}">
              <a16:creationId xmlns:a16="http://schemas.microsoft.com/office/drawing/2014/main" id="{413082E0-F7A7-4911-ABA3-24CD95AA5B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78">
          <a:extLst>
            <a:ext uri="{FF2B5EF4-FFF2-40B4-BE49-F238E27FC236}">
              <a16:creationId xmlns:a16="http://schemas.microsoft.com/office/drawing/2014/main" id="{02D26BF8-A61A-43B5-82D4-B5E60E19556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79">
          <a:extLst>
            <a:ext uri="{FF2B5EF4-FFF2-40B4-BE49-F238E27FC236}">
              <a16:creationId xmlns:a16="http://schemas.microsoft.com/office/drawing/2014/main" id="{9F2721F7-474F-462D-BE7C-5AD8D0EE3C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6" name="Oval 80">
          <a:extLst>
            <a:ext uri="{FF2B5EF4-FFF2-40B4-BE49-F238E27FC236}">
              <a16:creationId xmlns:a16="http://schemas.microsoft.com/office/drawing/2014/main" id="{5778B43C-9D33-4F92-9FEC-1F4B5C0DA6D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7" name="Oval 81">
          <a:extLst>
            <a:ext uri="{FF2B5EF4-FFF2-40B4-BE49-F238E27FC236}">
              <a16:creationId xmlns:a16="http://schemas.microsoft.com/office/drawing/2014/main" id="{FB44DBC7-E4C8-4282-9C1A-0386072513D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8" name="Oval 82">
          <a:extLst>
            <a:ext uri="{FF2B5EF4-FFF2-40B4-BE49-F238E27FC236}">
              <a16:creationId xmlns:a16="http://schemas.microsoft.com/office/drawing/2014/main" id="{61FDBA3C-FD43-41B8-A37C-7BF4CF8010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9" name="Oval 83">
          <a:extLst>
            <a:ext uri="{FF2B5EF4-FFF2-40B4-BE49-F238E27FC236}">
              <a16:creationId xmlns:a16="http://schemas.microsoft.com/office/drawing/2014/main" id="{788147E8-7F0D-43B6-AFD5-8754508EF2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0" name="Oval 84">
          <a:extLst>
            <a:ext uri="{FF2B5EF4-FFF2-40B4-BE49-F238E27FC236}">
              <a16:creationId xmlns:a16="http://schemas.microsoft.com/office/drawing/2014/main" id="{50C66C47-17C4-4C86-AA27-745C9F58A81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1" name="Oval 85">
          <a:extLst>
            <a:ext uri="{FF2B5EF4-FFF2-40B4-BE49-F238E27FC236}">
              <a16:creationId xmlns:a16="http://schemas.microsoft.com/office/drawing/2014/main" id="{B8AE32AE-460F-4B91-B108-F89338F62CC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2" name="Oval 86">
          <a:extLst>
            <a:ext uri="{FF2B5EF4-FFF2-40B4-BE49-F238E27FC236}">
              <a16:creationId xmlns:a16="http://schemas.microsoft.com/office/drawing/2014/main" id="{0FB2C49B-0309-4247-97CE-DEBE28FBEE9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3" name="Oval 87">
          <a:extLst>
            <a:ext uri="{FF2B5EF4-FFF2-40B4-BE49-F238E27FC236}">
              <a16:creationId xmlns:a16="http://schemas.microsoft.com/office/drawing/2014/main" id="{0112D3D3-334D-4F8D-BC9F-1049F52A7D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4" name="Oval 88">
          <a:extLst>
            <a:ext uri="{FF2B5EF4-FFF2-40B4-BE49-F238E27FC236}">
              <a16:creationId xmlns:a16="http://schemas.microsoft.com/office/drawing/2014/main" id="{282568D9-178E-4C41-9CEA-CFC04D95734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5" name="Oval 89">
          <a:extLst>
            <a:ext uri="{FF2B5EF4-FFF2-40B4-BE49-F238E27FC236}">
              <a16:creationId xmlns:a16="http://schemas.microsoft.com/office/drawing/2014/main" id="{F2556801-7267-47AD-ACDD-B9C013AE52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6" name="Oval 90">
          <a:extLst>
            <a:ext uri="{FF2B5EF4-FFF2-40B4-BE49-F238E27FC236}">
              <a16:creationId xmlns:a16="http://schemas.microsoft.com/office/drawing/2014/main" id="{6E285367-631A-45C8-BE9F-A0A7F968271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7" name="Oval 91">
          <a:extLst>
            <a:ext uri="{FF2B5EF4-FFF2-40B4-BE49-F238E27FC236}">
              <a16:creationId xmlns:a16="http://schemas.microsoft.com/office/drawing/2014/main" id="{C4258264-E758-428D-B6CC-2F8D3927519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8" name="Oval 92">
          <a:extLst>
            <a:ext uri="{FF2B5EF4-FFF2-40B4-BE49-F238E27FC236}">
              <a16:creationId xmlns:a16="http://schemas.microsoft.com/office/drawing/2014/main" id="{43738690-EB55-407A-A317-E8CD587FE00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9" name="Oval 93">
          <a:extLst>
            <a:ext uri="{FF2B5EF4-FFF2-40B4-BE49-F238E27FC236}">
              <a16:creationId xmlns:a16="http://schemas.microsoft.com/office/drawing/2014/main" id="{A56CF1D7-0718-4CE8-945D-78CAA371A46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0" name="Oval 94">
          <a:extLst>
            <a:ext uri="{FF2B5EF4-FFF2-40B4-BE49-F238E27FC236}">
              <a16:creationId xmlns:a16="http://schemas.microsoft.com/office/drawing/2014/main" id="{8750A82B-A184-4808-AC15-E63008B2D8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1" name="Oval 95">
          <a:extLst>
            <a:ext uri="{FF2B5EF4-FFF2-40B4-BE49-F238E27FC236}">
              <a16:creationId xmlns:a16="http://schemas.microsoft.com/office/drawing/2014/main" id="{FDB9C78C-D3FA-4E92-A2B2-A8609DD790F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2" name="Oval 96">
          <a:extLst>
            <a:ext uri="{FF2B5EF4-FFF2-40B4-BE49-F238E27FC236}">
              <a16:creationId xmlns:a16="http://schemas.microsoft.com/office/drawing/2014/main" id="{5102233D-A2C0-428C-AAA0-40E1F1C1EE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3" name="Oval 97">
          <a:extLst>
            <a:ext uri="{FF2B5EF4-FFF2-40B4-BE49-F238E27FC236}">
              <a16:creationId xmlns:a16="http://schemas.microsoft.com/office/drawing/2014/main" id="{9ECEB948-CB57-4246-A407-0D7683A453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4" name="Oval 98">
          <a:extLst>
            <a:ext uri="{FF2B5EF4-FFF2-40B4-BE49-F238E27FC236}">
              <a16:creationId xmlns:a16="http://schemas.microsoft.com/office/drawing/2014/main" id="{18F03464-0789-40AC-8B69-3904975C4C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5" name="Oval 99">
          <a:extLst>
            <a:ext uri="{FF2B5EF4-FFF2-40B4-BE49-F238E27FC236}">
              <a16:creationId xmlns:a16="http://schemas.microsoft.com/office/drawing/2014/main" id="{5ABB568D-BEA9-4697-91EE-0370DD739D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6" name="Oval 100">
          <a:extLst>
            <a:ext uri="{FF2B5EF4-FFF2-40B4-BE49-F238E27FC236}">
              <a16:creationId xmlns:a16="http://schemas.microsoft.com/office/drawing/2014/main" id="{E145D853-F662-4E3F-A4F9-1AB68DAEC43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7" name="Oval 101">
          <a:extLst>
            <a:ext uri="{FF2B5EF4-FFF2-40B4-BE49-F238E27FC236}">
              <a16:creationId xmlns:a16="http://schemas.microsoft.com/office/drawing/2014/main" id="{45F504FD-4674-4E70-8F8B-745E4CF324E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8" name="Oval 102">
          <a:extLst>
            <a:ext uri="{FF2B5EF4-FFF2-40B4-BE49-F238E27FC236}">
              <a16:creationId xmlns:a16="http://schemas.microsoft.com/office/drawing/2014/main" id="{BDB60E7F-084E-4485-9FCA-BACE8124EB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9" name="Oval 103">
          <a:extLst>
            <a:ext uri="{FF2B5EF4-FFF2-40B4-BE49-F238E27FC236}">
              <a16:creationId xmlns:a16="http://schemas.microsoft.com/office/drawing/2014/main" id="{BD61512C-1DE4-49A6-AB7B-989FE6B9F0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0" name="Oval 104">
          <a:extLst>
            <a:ext uri="{FF2B5EF4-FFF2-40B4-BE49-F238E27FC236}">
              <a16:creationId xmlns:a16="http://schemas.microsoft.com/office/drawing/2014/main" id="{51DCC7EB-140F-462B-B4E5-C4502684BF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1" name="Oval 105">
          <a:extLst>
            <a:ext uri="{FF2B5EF4-FFF2-40B4-BE49-F238E27FC236}">
              <a16:creationId xmlns:a16="http://schemas.microsoft.com/office/drawing/2014/main" id="{19D2E3F3-99E3-4A96-ADE9-87F7D730A42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2" name="Oval 106">
          <a:extLst>
            <a:ext uri="{FF2B5EF4-FFF2-40B4-BE49-F238E27FC236}">
              <a16:creationId xmlns:a16="http://schemas.microsoft.com/office/drawing/2014/main" id="{42464BB9-BEF5-4145-936B-30ADFB0B8E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3" name="Oval 107">
          <a:extLst>
            <a:ext uri="{FF2B5EF4-FFF2-40B4-BE49-F238E27FC236}">
              <a16:creationId xmlns:a16="http://schemas.microsoft.com/office/drawing/2014/main" id="{9DA4792B-B9D7-4AAC-8BA2-87C1976D73B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4" name="Oval 108">
          <a:extLst>
            <a:ext uri="{FF2B5EF4-FFF2-40B4-BE49-F238E27FC236}">
              <a16:creationId xmlns:a16="http://schemas.microsoft.com/office/drawing/2014/main" id="{08781340-7B23-4740-8553-37A594E286F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5" name="Oval 109">
          <a:extLst>
            <a:ext uri="{FF2B5EF4-FFF2-40B4-BE49-F238E27FC236}">
              <a16:creationId xmlns:a16="http://schemas.microsoft.com/office/drawing/2014/main" id="{768C1D85-A5B3-436B-85F0-A0D5627E95B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6" name="Oval 110">
          <a:extLst>
            <a:ext uri="{FF2B5EF4-FFF2-40B4-BE49-F238E27FC236}">
              <a16:creationId xmlns:a16="http://schemas.microsoft.com/office/drawing/2014/main" id="{DDB95D87-85E1-463B-9791-0E1C000AEBC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7" name="Oval 111">
          <a:extLst>
            <a:ext uri="{FF2B5EF4-FFF2-40B4-BE49-F238E27FC236}">
              <a16:creationId xmlns:a16="http://schemas.microsoft.com/office/drawing/2014/main" id="{7FF4D727-CE65-4EEB-8446-E00C9A90960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8" name="Oval 112">
          <a:extLst>
            <a:ext uri="{FF2B5EF4-FFF2-40B4-BE49-F238E27FC236}">
              <a16:creationId xmlns:a16="http://schemas.microsoft.com/office/drawing/2014/main" id="{46B0C8B1-B5A9-4C2D-995C-8D2246B01C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9" name="Oval 113">
          <a:extLst>
            <a:ext uri="{FF2B5EF4-FFF2-40B4-BE49-F238E27FC236}">
              <a16:creationId xmlns:a16="http://schemas.microsoft.com/office/drawing/2014/main" id="{9538EAD9-38A3-4B09-B9DB-D77915D635F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0" name="Oval 114">
          <a:extLst>
            <a:ext uri="{FF2B5EF4-FFF2-40B4-BE49-F238E27FC236}">
              <a16:creationId xmlns:a16="http://schemas.microsoft.com/office/drawing/2014/main" id="{87BEA85B-6E7D-45D3-8954-4BFCF5B0C7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1" name="Oval 119">
          <a:extLst>
            <a:ext uri="{FF2B5EF4-FFF2-40B4-BE49-F238E27FC236}">
              <a16:creationId xmlns:a16="http://schemas.microsoft.com/office/drawing/2014/main" id="{7C6B39DA-27C9-4FF3-BCB5-38CAFF9CA9E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2" name="Oval 120">
          <a:extLst>
            <a:ext uri="{FF2B5EF4-FFF2-40B4-BE49-F238E27FC236}">
              <a16:creationId xmlns:a16="http://schemas.microsoft.com/office/drawing/2014/main" id="{CE4EA7A9-916A-4D29-B18A-A08002854E0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3" name="Oval 121">
          <a:extLst>
            <a:ext uri="{FF2B5EF4-FFF2-40B4-BE49-F238E27FC236}">
              <a16:creationId xmlns:a16="http://schemas.microsoft.com/office/drawing/2014/main" id="{2710C33E-8BF6-4644-90B2-FF661540FEC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4" name="Oval 122">
          <a:extLst>
            <a:ext uri="{FF2B5EF4-FFF2-40B4-BE49-F238E27FC236}">
              <a16:creationId xmlns:a16="http://schemas.microsoft.com/office/drawing/2014/main" id="{46C2F43C-C485-4C24-85EA-0AA42CD492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5" name="Oval 123">
          <a:extLst>
            <a:ext uri="{FF2B5EF4-FFF2-40B4-BE49-F238E27FC236}">
              <a16:creationId xmlns:a16="http://schemas.microsoft.com/office/drawing/2014/main" id="{08382FA1-5A15-454F-8CE9-EAEFD88A90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6" name="Oval 124">
          <a:extLst>
            <a:ext uri="{FF2B5EF4-FFF2-40B4-BE49-F238E27FC236}">
              <a16:creationId xmlns:a16="http://schemas.microsoft.com/office/drawing/2014/main" id="{D502213C-231D-40C9-8685-E7EB0B32304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7" name="Oval 125">
          <a:extLst>
            <a:ext uri="{FF2B5EF4-FFF2-40B4-BE49-F238E27FC236}">
              <a16:creationId xmlns:a16="http://schemas.microsoft.com/office/drawing/2014/main" id="{0A09724E-C6A0-480A-B841-42CCCB0035C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8" name="Oval 126">
          <a:extLst>
            <a:ext uri="{FF2B5EF4-FFF2-40B4-BE49-F238E27FC236}">
              <a16:creationId xmlns:a16="http://schemas.microsoft.com/office/drawing/2014/main" id="{88121865-1FB4-44CB-8B0D-BA08515DD8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9" name="Oval 127">
          <a:extLst>
            <a:ext uri="{FF2B5EF4-FFF2-40B4-BE49-F238E27FC236}">
              <a16:creationId xmlns:a16="http://schemas.microsoft.com/office/drawing/2014/main" id="{B70DA0BB-329A-42E8-82B8-4FCF17A69E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0" name="Oval 128">
          <a:extLst>
            <a:ext uri="{FF2B5EF4-FFF2-40B4-BE49-F238E27FC236}">
              <a16:creationId xmlns:a16="http://schemas.microsoft.com/office/drawing/2014/main" id="{9AE2DFB7-3AB9-4DD2-B993-2A670E2F3CB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1" name="Oval 129">
          <a:extLst>
            <a:ext uri="{FF2B5EF4-FFF2-40B4-BE49-F238E27FC236}">
              <a16:creationId xmlns:a16="http://schemas.microsoft.com/office/drawing/2014/main" id="{33E2B4AD-A7D5-435E-BF06-A80BC85FF4E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2" name="Oval 130">
          <a:extLst>
            <a:ext uri="{FF2B5EF4-FFF2-40B4-BE49-F238E27FC236}">
              <a16:creationId xmlns:a16="http://schemas.microsoft.com/office/drawing/2014/main" id="{878A6CBE-C7F3-4D2C-A3CB-F724D93ED1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3" name="Oval 131">
          <a:extLst>
            <a:ext uri="{FF2B5EF4-FFF2-40B4-BE49-F238E27FC236}">
              <a16:creationId xmlns:a16="http://schemas.microsoft.com/office/drawing/2014/main" id="{D7348FF8-2BD2-4873-8894-EA928094C7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4" name="Oval 132">
          <a:extLst>
            <a:ext uri="{FF2B5EF4-FFF2-40B4-BE49-F238E27FC236}">
              <a16:creationId xmlns:a16="http://schemas.microsoft.com/office/drawing/2014/main" id="{F5195A8E-8B64-41CD-9C5A-B1CEF436FE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5" name="Oval 133">
          <a:extLst>
            <a:ext uri="{FF2B5EF4-FFF2-40B4-BE49-F238E27FC236}">
              <a16:creationId xmlns:a16="http://schemas.microsoft.com/office/drawing/2014/main" id="{DD27CE8B-5E1A-44FD-BB72-BF04F3AF9DC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6" name="Oval 134">
          <a:extLst>
            <a:ext uri="{FF2B5EF4-FFF2-40B4-BE49-F238E27FC236}">
              <a16:creationId xmlns:a16="http://schemas.microsoft.com/office/drawing/2014/main" id="{E157F9D6-7CB3-4054-8D9A-40F9F3407F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7" name="Oval 135">
          <a:extLst>
            <a:ext uri="{FF2B5EF4-FFF2-40B4-BE49-F238E27FC236}">
              <a16:creationId xmlns:a16="http://schemas.microsoft.com/office/drawing/2014/main" id="{F91CD21D-3277-4D44-9D5A-976249F4F4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8" name="Oval 136">
          <a:extLst>
            <a:ext uri="{FF2B5EF4-FFF2-40B4-BE49-F238E27FC236}">
              <a16:creationId xmlns:a16="http://schemas.microsoft.com/office/drawing/2014/main" id="{FD625814-B84C-4D61-9836-D534C688BF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9" name="Oval 137">
          <a:extLst>
            <a:ext uri="{FF2B5EF4-FFF2-40B4-BE49-F238E27FC236}">
              <a16:creationId xmlns:a16="http://schemas.microsoft.com/office/drawing/2014/main" id="{E3B67CDD-9E03-4BB4-AD6A-FC78EF775A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0" name="Oval 138">
          <a:extLst>
            <a:ext uri="{FF2B5EF4-FFF2-40B4-BE49-F238E27FC236}">
              <a16:creationId xmlns:a16="http://schemas.microsoft.com/office/drawing/2014/main" id="{683B9304-9DF0-41A0-B0E5-138E937AB9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1" name="Oval 139">
          <a:extLst>
            <a:ext uri="{FF2B5EF4-FFF2-40B4-BE49-F238E27FC236}">
              <a16:creationId xmlns:a16="http://schemas.microsoft.com/office/drawing/2014/main" id="{78FCD211-84D1-4A01-97EA-74E1422E79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2" name="Oval 140">
          <a:extLst>
            <a:ext uri="{FF2B5EF4-FFF2-40B4-BE49-F238E27FC236}">
              <a16:creationId xmlns:a16="http://schemas.microsoft.com/office/drawing/2014/main" id="{B6A80831-9893-4F8F-BFE6-787D1783A8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3" name="Oval 141">
          <a:extLst>
            <a:ext uri="{FF2B5EF4-FFF2-40B4-BE49-F238E27FC236}">
              <a16:creationId xmlns:a16="http://schemas.microsoft.com/office/drawing/2014/main" id="{E7DB78B9-62C9-4DCB-9F98-403AFBFBBB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4" name="Oval 142">
          <a:extLst>
            <a:ext uri="{FF2B5EF4-FFF2-40B4-BE49-F238E27FC236}">
              <a16:creationId xmlns:a16="http://schemas.microsoft.com/office/drawing/2014/main" id="{EAF892A2-DBBF-4C90-A84B-7E144905FD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5" name="Oval 143">
          <a:extLst>
            <a:ext uri="{FF2B5EF4-FFF2-40B4-BE49-F238E27FC236}">
              <a16:creationId xmlns:a16="http://schemas.microsoft.com/office/drawing/2014/main" id="{C7E08985-212F-44D6-AC30-6C3833BD9AE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6" name="Oval 144">
          <a:extLst>
            <a:ext uri="{FF2B5EF4-FFF2-40B4-BE49-F238E27FC236}">
              <a16:creationId xmlns:a16="http://schemas.microsoft.com/office/drawing/2014/main" id="{B895E4C8-9AA1-4184-B80A-138EC12F60D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7" name="Oval 145">
          <a:extLst>
            <a:ext uri="{FF2B5EF4-FFF2-40B4-BE49-F238E27FC236}">
              <a16:creationId xmlns:a16="http://schemas.microsoft.com/office/drawing/2014/main" id="{0B7ADD28-9775-412F-85A6-CCF3792C62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8" name="Oval 146">
          <a:extLst>
            <a:ext uri="{FF2B5EF4-FFF2-40B4-BE49-F238E27FC236}">
              <a16:creationId xmlns:a16="http://schemas.microsoft.com/office/drawing/2014/main" id="{BBEA9081-85C8-4ED2-BBCE-B86B300CA7B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9" name="Oval 147">
          <a:extLst>
            <a:ext uri="{FF2B5EF4-FFF2-40B4-BE49-F238E27FC236}">
              <a16:creationId xmlns:a16="http://schemas.microsoft.com/office/drawing/2014/main" id="{F1D450C7-E92D-4F6E-9B14-E30DD32C022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0" name="Oval 148">
          <a:extLst>
            <a:ext uri="{FF2B5EF4-FFF2-40B4-BE49-F238E27FC236}">
              <a16:creationId xmlns:a16="http://schemas.microsoft.com/office/drawing/2014/main" id="{668194E7-D402-4ECF-81D4-3AE99FCAD2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1" name="Oval 149">
          <a:extLst>
            <a:ext uri="{FF2B5EF4-FFF2-40B4-BE49-F238E27FC236}">
              <a16:creationId xmlns:a16="http://schemas.microsoft.com/office/drawing/2014/main" id="{C21F0A3F-4F92-487E-AF6C-43E3E83579D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2" name="Oval 150">
          <a:extLst>
            <a:ext uri="{FF2B5EF4-FFF2-40B4-BE49-F238E27FC236}">
              <a16:creationId xmlns:a16="http://schemas.microsoft.com/office/drawing/2014/main" id="{AB06AA0E-F2BA-4B91-A0B4-8A3DF300BC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3" name="Oval 151">
          <a:extLst>
            <a:ext uri="{FF2B5EF4-FFF2-40B4-BE49-F238E27FC236}">
              <a16:creationId xmlns:a16="http://schemas.microsoft.com/office/drawing/2014/main" id="{2B907E3D-6550-4222-B327-59368949C0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4" name="Oval 152">
          <a:extLst>
            <a:ext uri="{FF2B5EF4-FFF2-40B4-BE49-F238E27FC236}">
              <a16:creationId xmlns:a16="http://schemas.microsoft.com/office/drawing/2014/main" id="{3CF7ED9E-4932-4C47-822D-2889320189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5" name="Oval 153">
          <a:extLst>
            <a:ext uri="{FF2B5EF4-FFF2-40B4-BE49-F238E27FC236}">
              <a16:creationId xmlns:a16="http://schemas.microsoft.com/office/drawing/2014/main" id="{AAF145D2-2A3D-4B00-8FC9-1B53531FCD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6" name="Oval 154">
          <a:extLst>
            <a:ext uri="{FF2B5EF4-FFF2-40B4-BE49-F238E27FC236}">
              <a16:creationId xmlns:a16="http://schemas.microsoft.com/office/drawing/2014/main" id="{6293B646-81ED-40C1-A12F-95950FCC0D5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7" name="Oval 155">
          <a:extLst>
            <a:ext uri="{FF2B5EF4-FFF2-40B4-BE49-F238E27FC236}">
              <a16:creationId xmlns:a16="http://schemas.microsoft.com/office/drawing/2014/main" id="{33160F31-85B1-479A-8B1A-38633A18F2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8" name="Oval 156">
          <a:extLst>
            <a:ext uri="{FF2B5EF4-FFF2-40B4-BE49-F238E27FC236}">
              <a16:creationId xmlns:a16="http://schemas.microsoft.com/office/drawing/2014/main" id="{AB89E8DA-D04D-49B1-9DE7-65A0FC0516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9" name="Oval 157">
          <a:extLst>
            <a:ext uri="{FF2B5EF4-FFF2-40B4-BE49-F238E27FC236}">
              <a16:creationId xmlns:a16="http://schemas.microsoft.com/office/drawing/2014/main" id="{227E00F1-D574-4FD0-ABD2-F876CA47220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0" name="Oval 158">
          <a:extLst>
            <a:ext uri="{FF2B5EF4-FFF2-40B4-BE49-F238E27FC236}">
              <a16:creationId xmlns:a16="http://schemas.microsoft.com/office/drawing/2014/main" id="{249BF024-D201-40C7-807A-2D713CF143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1" name="Oval 159">
          <a:extLst>
            <a:ext uri="{FF2B5EF4-FFF2-40B4-BE49-F238E27FC236}">
              <a16:creationId xmlns:a16="http://schemas.microsoft.com/office/drawing/2014/main" id="{EF14CED6-D8D6-4D2E-9BE8-E858C87E45F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2" name="Oval 160">
          <a:extLst>
            <a:ext uri="{FF2B5EF4-FFF2-40B4-BE49-F238E27FC236}">
              <a16:creationId xmlns:a16="http://schemas.microsoft.com/office/drawing/2014/main" id="{9EB9960D-9561-4FDB-96EA-80831EDBC5D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3" name="Oval 161">
          <a:extLst>
            <a:ext uri="{FF2B5EF4-FFF2-40B4-BE49-F238E27FC236}">
              <a16:creationId xmlns:a16="http://schemas.microsoft.com/office/drawing/2014/main" id="{6FB18796-2542-4A88-933B-C4876DA636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4" name="Oval 162">
          <a:extLst>
            <a:ext uri="{FF2B5EF4-FFF2-40B4-BE49-F238E27FC236}">
              <a16:creationId xmlns:a16="http://schemas.microsoft.com/office/drawing/2014/main" id="{8982A2F1-860B-4E21-8D69-EE22945BE7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5" name="Oval 163">
          <a:extLst>
            <a:ext uri="{FF2B5EF4-FFF2-40B4-BE49-F238E27FC236}">
              <a16:creationId xmlns:a16="http://schemas.microsoft.com/office/drawing/2014/main" id="{D2352314-1DCB-4635-89B2-336D629AC3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6" name="Oval 164">
          <a:extLst>
            <a:ext uri="{FF2B5EF4-FFF2-40B4-BE49-F238E27FC236}">
              <a16:creationId xmlns:a16="http://schemas.microsoft.com/office/drawing/2014/main" id="{0D35CA19-EA1A-46ED-AE7A-F1FE667B0B7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7" name="Oval 165">
          <a:extLst>
            <a:ext uri="{FF2B5EF4-FFF2-40B4-BE49-F238E27FC236}">
              <a16:creationId xmlns:a16="http://schemas.microsoft.com/office/drawing/2014/main" id="{57754349-4274-401F-8A88-D604D552A02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8" name="Oval 166">
          <a:extLst>
            <a:ext uri="{FF2B5EF4-FFF2-40B4-BE49-F238E27FC236}">
              <a16:creationId xmlns:a16="http://schemas.microsoft.com/office/drawing/2014/main" id="{BFC09D40-8608-49BD-A4B9-EF5EC812078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9" name="Oval 167">
          <a:extLst>
            <a:ext uri="{FF2B5EF4-FFF2-40B4-BE49-F238E27FC236}">
              <a16:creationId xmlns:a16="http://schemas.microsoft.com/office/drawing/2014/main" id="{3982F24A-1D81-48E3-B5D0-AED02CEBBB1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0" name="Oval 168">
          <a:extLst>
            <a:ext uri="{FF2B5EF4-FFF2-40B4-BE49-F238E27FC236}">
              <a16:creationId xmlns:a16="http://schemas.microsoft.com/office/drawing/2014/main" id="{01A64299-E988-4E15-9FAF-C9730C8F86E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1" name="Oval 169">
          <a:extLst>
            <a:ext uri="{FF2B5EF4-FFF2-40B4-BE49-F238E27FC236}">
              <a16:creationId xmlns:a16="http://schemas.microsoft.com/office/drawing/2014/main" id="{69800F62-B544-49C9-8C1F-CEA826FD76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2" name="Oval 170">
          <a:extLst>
            <a:ext uri="{FF2B5EF4-FFF2-40B4-BE49-F238E27FC236}">
              <a16:creationId xmlns:a16="http://schemas.microsoft.com/office/drawing/2014/main" id="{F0151B71-EAAE-4867-BA12-8876D806C9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3" name="Oval 171">
          <a:extLst>
            <a:ext uri="{FF2B5EF4-FFF2-40B4-BE49-F238E27FC236}">
              <a16:creationId xmlns:a16="http://schemas.microsoft.com/office/drawing/2014/main" id="{DF6E4949-8F37-47A1-A064-7602C833EA0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4" name="Oval 172">
          <a:extLst>
            <a:ext uri="{FF2B5EF4-FFF2-40B4-BE49-F238E27FC236}">
              <a16:creationId xmlns:a16="http://schemas.microsoft.com/office/drawing/2014/main" id="{F0CCC0B3-7E7B-4CF7-A22F-06A5DAA4FC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5" name="Oval 173">
          <a:extLst>
            <a:ext uri="{FF2B5EF4-FFF2-40B4-BE49-F238E27FC236}">
              <a16:creationId xmlns:a16="http://schemas.microsoft.com/office/drawing/2014/main" id="{8219FFB7-B424-4229-8163-B3771333BD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6" name="Oval 174">
          <a:extLst>
            <a:ext uri="{FF2B5EF4-FFF2-40B4-BE49-F238E27FC236}">
              <a16:creationId xmlns:a16="http://schemas.microsoft.com/office/drawing/2014/main" id="{36EED1AB-B67E-46E3-BC96-4C7C0A13BB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7" name="Oval 175">
          <a:extLst>
            <a:ext uri="{FF2B5EF4-FFF2-40B4-BE49-F238E27FC236}">
              <a16:creationId xmlns:a16="http://schemas.microsoft.com/office/drawing/2014/main" id="{7470FC97-4553-4123-8136-E5C02A8592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8" name="Oval 176">
          <a:extLst>
            <a:ext uri="{FF2B5EF4-FFF2-40B4-BE49-F238E27FC236}">
              <a16:creationId xmlns:a16="http://schemas.microsoft.com/office/drawing/2014/main" id="{87A4FB37-EB49-45D3-A7C8-2DA799DDA93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9" name="Oval 177">
          <a:extLst>
            <a:ext uri="{FF2B5EF4-FFF2-40B4-BE49-F238E27FC236}">
              <a16:creationId xmlns:a16="http://schemas.microsoft.com/office/drawing/2014/main" id="{9A635E4C-347B-494C-B636-8B15F0E3DC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0" name="Oval 178">
          <a:extLst>
            <a:ext uri="{FF2B5EF4-FFF2-40B4-BE49-F238E27FC236}">
              <a16:creationId xmlns:a16="http://schemas.microsoft.com/office/drawing/2014/main" id="{8000A7C1-9FDB-4417-8139-FF3B5E9199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1" name="Oval 179">
          <a:extLst>
            <a:ext uri="{FF2B5EF4-FFF2-40B4-BE49-F238E27FC236}">
              <a16:creationId xmlns:a16="http://schemas.microsoft.com/office/drawing/2014/main" id="{C54E0B2B-2841-4FF7-BEE7-43BAA48DDA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2" name="Oval 180">
          <a:extLst>
            <a:ext uri="{FF2B5EF4-FFF2-40B4-BE49-F238E27FC236}">
              <a16:creationId xmlns:a16="http://schemas.microsoft.com/office/drawing/2014/main" id="{D5050554-BE1E-423B-B46C-0CC54F6118B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3" name="Oval 181">
          <a:extLst>
            <a:ext uri="{FF2B5EF4-FFF2-40B4-BE49-F238E27FC236}">
              <a16:creationId xmlns:a16="http://schemas.microsoft.com/office/drawing/2014/main" id="{056F8FCC-49A6-4956-A240-180426A4B1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4" name="Oval 182">
          <a:extLst>
            <a:ext uri="{FF2B5EF4-FFF2-40B4-BE49-F238E27FC236}">
              <a16:creationId xmlns:a16="http://schemas.microsoft.com/office/drawing/2014/main" id="{ED8E6A13-1244-4F10-9586-8FB58F60A00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5" name="Oval 183">
          <a:extLst>
            <a:ext uri="{FF2B5EF4-FFF2-40B4-BE49-F238E27FC236}">
              <a16:creationId xmlns:a16="http://schemas.microsoft.com/office/drawing/2014/main" id="{7F09058A-C570-413D-A0ED-6EB4F6B14BB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6" name="Oval 184">
          <a:extLst>
            <a:ext uri="{FF2B5EF4-FFF2-40B4-BE49-F238E27FC236}">
              <a16:creationId xmlns:a16="http://schemas.microsoft.com/office/drawing/2014/main" id="{D158962B-93F7-496B-9BEE-A755E0ED84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7" name="Oval 185">
          <a:extLst>
            <a:ext uri="{FF2B5EF4-FFF2-40B4-BE49-F238E27FC236}">
              <a16:creationId xmlns:a16="http://schemas.microsoft.com/office/drawing/2014/main" id="{302AAF24-C1A5-425F-9A9D-60C1DB50C7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8" name="Oval 186">
          <a:extLst>
            <a:ext uri="{FF2B5EF4-FFF2-40B4-BE49-F238E27FC236}">
              <a16:creationId xmlns:a16="http://schemas.microsoft.com/office/drawing/2014/main" id="{8910B59F-F36E-4554-A3FA-919C0AF9F0B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9" name="Oval 187">
          <a:extLst>
            <a:ext uri="{FF2B5EF4-FFF2-40B4-BE49-F238E27FC236}">
              <a16:creationId xmlns:a16="http://schemas.microsoft.com/office/drawing/2014/main" id="{C3D4BEBA-65E7-4FC1-BCC7-E0D442201D3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0" name="Oval 188">
          <a:extLst>
            <a:ext uri="{FF2B5EF4-FFF2-40B4-BE49-F238E27FC236}">
              <a16:creationId xmlns:a16="http://schemas.microsoft.com/office/drawing/2014/main" id="{084FC598-12FC-4D4B-A39C-C4D83CF2B5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1" name="Oval 189">
          <a:extLst>
            <a:ext uri="{FF2B5EF4-FFF2-40B4-BE49-F238E27FC236}">
              <a16:creationId xmlns:a16="http://schemas.microsoft.com/office/drawing/2014/main" id="{A690DB56-4F8A-4783-94E7-6437F13A798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2" name="Oval 190">
          <a:extLst>
            <a:ext uri="{FF2B5EF4-FFF2-40B4-BE49-F238E27FC236}">
              <a16:creationId xmlns:a16="http://schemas.microsoft.com/office/drawing/2014/main" id="{6BC9B38A-4924-46C1-8C68-A37E7A829F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3" name="Oval 191">
          <a:extLst>
            <a:ext uri="{FF2B5EF4-FFF2-40B4-BE49-F238E27FC236}">
              <a16:creationId xmlns:a16="http://schemas.microsoft.com/office/drawing/2014/main" id="{1DBED7C5-D041-4B6E-9333-D1624FD61B3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4" name="Oval 192">
          <a:extLst>
            <a:ext uri="{FF2B5EF4-FFF2-40B4-BE49-F238E27FC236}">
              <a16:creationId xmlns:a16="http://schemas.microsoft.com/office/drawing/2014/main" id="{9A637C9C-2C42-49C4-84E7-A3DB49D82C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5" name="Oval 193">
          <a:extLst>
            <a:ext uri="{FF2B5EF4-FFF2-40B4-BE49-F238E27FC236}">
              <a16:creationId xmlns:a16="http://schemas.microsoft.com/office/drawing/2014/main" id="{FB3A8BCC-4192-422E-B8CF-01B87BCAA7C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6" name="Oval 194">
          <a:extLst>
            <a:ext uri="{FF2B5EF4-FFF2-40B4-BE49-F238E27FC236}">
              <a16:creationId xmlns:a16="http://schemas.microsoft.com/office/drawing/2014/main" id="{1347E599-2FE4-4C4A-AF55-66D4E4BF880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7" name="Oval 195">
          <a:extLst>
            <a:ext uri="{FF2B5EF4-FFF2-40B4-BE49-F238E27FC236}">
              <a16:creationId xmlns:a16="http://schemas.microsoft.com/office/drawing/2014/main" id="{17B03C8D-AA87-4485-B413-75D2F6FAE8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8" name="Oval 196">
          <a:extLst>
            <a:ext uri="{FF2B5EF4-FFF2-40B4-BE49-F238E27FC236}">
              <a16:creationId xmlns:a16="http://schemas.microsoft.com/office/drawing/2014/main" id="{5D738F61-0A6E-4579-976C-D2DD806843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9" name="Oval 197">
          <a:extLst>
            <a:ext uri="{FF2B5EF4-FFF2-40B4-BE49-F238E27FC236}">
              <a16:creationId xmlns:a16="http://schemas.microsoft.com/office/drawing/2014/main" id="{B249C680-D7D3-4E64-BC7F-6CC4DA8233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0" name="Oval 198">
          <a:extLst>
            <a:ext uri="{FF2B5EF4-FFF2-40B4-BE49-F238E27FC236}">
              <a16:creationId xmlns:a16="http://schemas.microsoft.com/office/drawing/2014/main" id="{52889118-C888-44F8-9D90-7B79C1F7FDF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1" name="Oval 199">
          <a:extLst>
            <a:ext uri="{FF2B5EF4-FFF2-40B4-BE49-F238E27FC236}">
              <a16:creationId xmlns:a16="http://schemas.microsoft.com/office/drawing/2014/main" id="{BE5CBE92-7A37-485E-87A3-5971721173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2" name="Oval 200">
          <a:extLst>
            <a:ext uri="{FF2B5EF4-FFF2-40B4-BE49-F238E27FC236}">
              <a16:creationId xmlns:a16="http://schemas.microsoft.com/office/drawing/2014/main" id="{6BB3AA9D-CCD3-4900-A448-035A92BCF5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3" name="Oval 201">
          <a:extLst>
            <a:ext uri="{FF2B5EF4-FFF2-40B4-BE49-F238E27FC236}">
              <a16:creationId xmlns:a16="http://schemas.microsoft.com/office/drawing/2014/main" id="{9D4DC0EC-88B3-4480-BA12-9F33ECF2AC0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4" name="Oval 202">
          <a:extLst>
            <a:ext uri="{FF2B5EF4-FFF2-40B4-BE49-F238E27FC236}">
              <a16:creationId xmlns:a16="http://schemas.microsoft.com/office/drawing/2014/main" id="{8A2F2FD0-3F86-43EC-A412-7AB060761E3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5" name="Oval 203">
          <a:extLst>
            <a:ext uri="{FF2B5EF4-FFF2-40B4-BE49-F238E27FC236}">
              <a16:creationId xmlns:a16="http://schemas.microsoft.com/office/drawing/2014/main" id="{1BD9E0C0-1BCB-473D-A6A3-3FC3C01703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6" name="Oval 204">
          <a:extLst>
            <a:ext uri="{FF2B5EF4-FFF2-40B4-BE49-F238E27FC236}">
              <a16:creationId xmlns:a16="http://schemas.microsoft.com/office/drawing/2014/main" id="{CC476DA9-7B1C-4A2E-A9C9-114BAB75954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7" name="Oval 205">
          <a:extLst>
            <a:ext uri="{FF2B5EF4-FFF2-40B4-BE49-F238E27FC236}">
              <a16:creationId xmlns:a16="http://schemas.microsoft.com/office/drawing/2014/main" id="{FE9C6B9D-79AB-4F7F-8A93-67DE3AEF62D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8" name="Oval 206">
          <a:extLst>
            <a:ext uri="{FF2B5EF4-FFF2-40B4-BE49-F238E27FC236}">
              <a16:creationId xmlns:a16="http://schemas.microsoft.com/office/drawing/2014/main" id="{D0C29FB7-A350-4498-8FE9-9BFF1AF6C9B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9" name="Oval 207">
          <a:extLst>
            <a:ext uri="{FF2B5EF4-FFF2-40B4-BE49-F238E27FC236}">
              <a16:creationId xmlns:a16="http://schemas.microsoft.com/office/drawing/2014/main" id="{F707EA4E-5D37-4DB1-B9E3-C16FECBB7E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0" name="Oval 208">
          <a:extLst>
            <a:ext uri="{FF2B5EF4-FFF2-40B4-BE49-F238E27FC236}">
              <a16:creationId xmlns:a16="http://schemas.microsoft.com/office/drawing/2014/main" id="{531374DA-F0E6-4D5C-A182-EC83500AB2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1" name="Oval 209">
          <a:extLst>
            <a:ext uri="{FF2B5EF4-FFF2-40B4-BE49-F238E27FC236}">
              <a16:creationId xmlns:a16="http://schemas.microsoft.com/office/drawing/2014/main" id="{BD8CE5D2-70C2-4A77-A737-8CF7EB200B5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2" name="Oval 210">
          <a:extLst>
            <a:ext uri="{FF2B5EF4-FFF2-40B4-BE49-F238E27FC236}">
              <a16:creationId xmlns:a16="http://schemas.microsoft.com/office/drawing/2014/main" id="{2F196594-7BCD-4EB7-9B59-59A04418BA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3" name="Oval 211">
          <a:extLst>
            <a:ext uri="{FF2B5EF4-FFF2-40B4-BE49-F238E27FC236}">
              <a16:creationId xmlns:a16="http://schemas.microsoft.com/office/drawing/2014/main" id="{07125C28-6D8B-49B6-8197-6A721BBD83B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4" name="Oval 212">
          <a:extLst>
            <a:ext uri="{FF2B5EF4-FFF2-40B4-BE49-F238E27FC236}">
              <a16:creationId xmlns:a16="http://schemas.microsoft.com/office/drawing/2014/main" id="{6D966CD7-2B80-4174-8F8A-FD2E01752D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5" name="Oval 213">
          <a:extLst>
            <a:ext uri="{FF2B5EF4-FFF2-40B4-BE49-F238E27FC236}">
              <a16:creationId xmlns:a16="http://schemas.microsoft.com/office/drawing/2014/main" id="{479521E6-31DE-4A19-A563-78217C9963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6" name="Oval 214">
          <a:extLst>
            <a:ext uri="{FF2B5EF4-FFF2-40B4-BE49-F238E27FC236}">
              <a16:creationId xmlns:a16="http://schemas.microsoft.com/office/drawing/2014/main" id="{7F35D467-0170-49C5-A390-C63ECA10F95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7" name="Oval 215">
          <a:extLst>
            <a:ext uri="{FF2B5EF4-FFF2-40B4-BE49-F238E27FC236}">
              <a16:creationId xmlns:a16="http://schemas.microsoft.com/office/drawing/2014/main" id="{C1BA84B5-F7B4-4402-9690-CEE16CA0A38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8" name="Oval 216">
          <a:extLst>
            <a:ext uri="{FF2B5EF4-FFF2-40B4-BE49-F238E27FC236}">
              <a16:creationId xmlns:a16="http://schemas.microsoft.com/office/drawing/2014/main" id="{7F0D40AE-D833-4294-82DC-699A059156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9" name="Oval 217">
          <a:extLst>
            <a:ext uri="{FF2B5EF4-FFF2-40B4-BE49-F238E27FC236}">
              <a16:creationId xmlns:a16="http://schemas.microsoft.com/office/drawing/2014/main" id="{04DF3DAA-A095-4AE6-BDEF-9206283921B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0" name="Oval 218">
          <a:extLst>
            <a:ext uri="{FF2B5EF4-FFF2-40B4-BE49-F238E27FC236}">
              <a16:creationId xmlns:a16="http://schemas.microsoft.com/office/drawing/2014/main" id="{03F345E4-C881-4DF1-96C3-561D271797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1" name="Oval 219">
          <a:extLst>
            <a:ext uri="{FF2B5EF4-FFF2-40B4-BE49-F238E27FC236}">
              <a16:creationId xmlns:a16="http://schemas.microsoft.com/office/drawing/2014/main" id="{17940A6E-9B9E-48B2-91DF-EADF3FAC3C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2" name="Oval 220">
          <a:extLst>
            <a:ext uri="{FF2B5EF4-FFF2-40B4-BE49-F238E27FC236}">
              <a16:creationId xmlns:a16="http://schemas.microsoft.com/office/drawing/2014/main" id="{17E2E13B-2363-4405-9FD2-F40C3A9F48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3" name="Oval 221">
          <a:extLst>
            <a:ext uri="{FF2B5EF4-FFF2-40B4-BE49-F238E27FC236}">
              <a16:creationId xmlns:a16="http://schemas.microsoft.com/office/drawing/2014/main" id="{FFA6149D-FA52-46D0-8540-E795138B713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4" name="Oval 222">
          <a:extLst>
            <a:ext uri="{FF2B5EF4-FFF2-40B4-BE49-F238E27FC236}">
              <a16:creationId xmlns:a16="http://schemas.microsoft.com/office/drawing/2014/main" id="{43082578-F434-45E9-81C2-205F830934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5" name="Oval 223">
          <a:extLst>
            <a:ext uri="{FF2B5EF4-FFF2-40B4-BE49-F238E27FC236}">
              <a16:creationId xmlns:a16="http://schemas.microsoft.com/office/drawing/2014/main" id="{2B81E740-7799-4750-9769-B4B2F86D76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6" name="Oval 224">
          <a:extLst>
            <a:ext uri="{FF2B5EF4-FFF2-40B4-BE49-F238E27FC236}">
              <a16:creationId xmlns:a16="http://schemas.microsoft.com/office/drawing/2014/main" id="{F29B4742-3B0C-44EB-8ACE-07B96ADC602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7" name="Oval 225">
          <a:extLst>
            <a:ext uri="{FF2B5EF4-FFF2-40B4-BE49-F238E27FC236}">
              <a16:creationId xmlns:a16="http://schemas.microsoft.com/office/drawing/2014/main" id="{7DFF6C45-DA5F-42B4-98E3-EFA88192C2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8" name="Oval 226">
          <a:extLst>
            <a:ext uri="{FF2B5EF4-FFF2-40B4-BE49-F238E27FC236}">
              <a16:creationId xmlns:a16="http://schemas.microsoft.com/office/drawing/2014/main" id="{5F8C9974-329C-47F2-90E8-D8B6D9E2E79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9" name="Oval 227">
          <a:extLst>
            <a:ext uri="{FF2B5EF4-FFF2-40B4-BE49-F238E27FC236}">
              <a16:creationId xmlns:a16="http://schemas.microsoft.com/office/drawing/2014/main" id="{A196C5C5-B7F9-4906-BBD9-7F08B0FA1E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0" name="Oval 228">
          <a:extLst>
            <a:ext uri="{FF2B5EF4-FFF2-40B4-BE49-F238E27FC236}">
              <a16:creationId xmlns:a16="http://schemas.microsoft.com/office/drawing/2014/main" id="{DDDECF09-E4C3-41D9-A11E-4D2791F84C0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1" name="Oval 229">
          <a:extLst>
            <a:ext uri="{FF2B5EF4-FFF2-40B4-BE49-F238E27FC236}">
              <a16:creationId xmlns:a16="http://schemas.microsoft.com/office/drawing/2014/main" id="{3EF0EA6D-9581-402E-98E1-42621D43C5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2" name="Oval 230">
          <a:extLst>
            <a:ext uri="{FF2B5EF4-FFF2-40B4-BE49-F238E27FC236}">
              <a16:creationId xmlns:a16="http://schemas.microsoft.com/office/drawing/2014/main" id="{EC038DD3-A66E-47CE-8C80-591F6175286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3" name="Oval 231">
          <a:extLst>
            <a:ext uri="{FF2B5EF4-FFF2-40B4-BE49-F238E27FC236}">
              <a16:creationId xmlns:a16="http://schemas.microsoft.com/office/drawing/2014/main" id="{BDCE1384-E6CB-4D8F-90A7-72966DD0A18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4" name="Oval 232">
          <a:extLst>
            <a:ext uri="{FF2B5EF4-FFF2-40B4-BE49-F238E27FC236}">
              <a16:creationId xmlns:a16="http://schemas.microsoft.com/office/drawing/2014/main" id="{58241D4E-232A-4BE2-A542-BAF3B6421C2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5" name="Oval 233">
          <a:extLst>
            <a:ext uri="{FF2B5EF4-FFF2-40B4-BE49-F238E27FC236}">
              <a16:creationId xmlns:a16="http://schemas.microsoft.com/office/drawing/2014/main" id="{2AE3335B-AE1D-40B3-B28A-6A414C9C21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6" name="Oval 234">
          <a:extLst>
            <a:ext uri="{FF2B5EF4-FFF2-40B4-BE49-F238E27FC236}">
              <a16:creationId xmlns:a16="http://schemas.microsoft.com/office/drawing/2014/main" id="{9026755A-60BD-457A-8706-169B357D18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7" name="Oval 235">
          <a:extLst>
            <a:ext uri="{FF2B5EF4-FFF2-40B4-BE49-F238E27FC236}">
              <a16:creationId xmlns:a16="http://schemas.microsoft.com/office/drawing/2014/main" id="{563A8018-6F1C-47F7-A47E-13B1ADFFDC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8" name="Oval 236">
          <a:extLst>
            <a:ext uri="{FF2B5EF4-FFF2-40B4-BE49-F238E27FC236}">
              <a16:creationId xmlns:a16="http://schemas.microsoft.com/office/drawing/2014/main" id="{AFC85F5E-3822-4D05-BB2E-D0F10BCED8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9" name="Oval 237">
          <a:extLst>
            <a:ext uri="{FF2B5EF4-FFF2-40B4-BE49-F238E27FC236}">
              <a16:creationId xmlns:a16="http://schemas.microsoft.com/office/drawing/2014/main" id="{03719370-A7AE-449B-8C13-CE20F7CA73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0" name="Oval 238">
          <a:extLst>
            <a:ext uri="{FF2B5EF4-FFF2-40B4-BE49-F238E27FC236}">
              <a16:creationId xmlns:a16="http://schemas.microsoft.com/office/drawing/2014/main" id="{E9E33EAF-8186-4B35-A87D-0F712CCB99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1" name="Oval 239">
          <a:extLst>
            <a:ext uri="{FF2B5EF4-FFF2-40B4-BE49-F238E27FC236}">
              <a16:creationId xmlns:a16="http://schemas.microsoft.com/office/drawing/2014/main" id="{B7125FB9-0A86-4A47-9077-D824B6FF59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2" name="Oval 240">
          <a:extLst>
            <a:ext uri="{FF2B5EF4-FFF2-40B4-BE49-F238E27FC236}">
              <a16:creationId xmlns:a16="http://schemas.microsoft.com/office/drawing/2014/main" id="{311DFAE8-C724-4D95-88BE-DFD5D52F678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3" name="Oval 241">
          <a:extLst>
            <a:ext uri="{FF2B5EF4-FFF2-40B4-BE49-F238E27FC236}">
              <a16:creationId xmlns:a16="http://schemas.microsoft.com/office/drawing/2014/main" id="{6B003E3B-FAA8-44D3-8F03-FD9B7AC5077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4" name="Oval 242">
          <a:extLst>
            <a:ext uri="{FF2B5EF4-FFF2-40B4-BE49-F238E27FC236}">
              <a16:creationId xmlns:a16="http://schemas.microsoft.com/office/drawing/2014/main" id="{B11CA7AE-D079-425D-B514-6C1E69144B0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5" name="Oval 243">
          <a:extLst>
            <a:ext uri="{FF2B5EF4-FFF2-40B4-BE49-F238E27FC236}">
              <a16:creationId xmlns:a16="http://schemas.microsoft.com/office/drawing/2014/main" id="{199A3B61-491E-4A6E-8D66-A6E9E902118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6" name="Oval 244">
          <a:extLst>
            <a:ext uri="{FF2B5EF4-FFF2-40B4-BE49-F238E27FC236}">
              <a16:creationId xmlns:a16="http://schemas.microsoft.com/office/drawing/2014/main" id="{B80A2FDC-D13C-4029-9B49-C6986423795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7" name="Oval 245">
          <a:extLst>
            <a:ext uri="{FF2B5EF4-FFF2-40B4-BE49-F238E27FC236}">
              <a16:creationId xmlns:a16="http://schemas.microsoft.com/office/drawing/2014/main" id="{2360FC2A-13B2-47C6-AFE4-0F51EC00EA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8" name="Oval 246">
          <a:extLst>
            <a:ext uri="{FF2B5EF4-FFF2-40B4-BE49-F238E27FC236}">
              <a16:creationId xmlns:a16="http://schemas.microsoft.com/office/drawing/2014/main" id="{E649490E-DFAB-406C-A968-FFEB053018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9" name="Oval 247">
          <a:extLst>
            <a:ext uri="{FF2B5EF4-FFF2-40B4-BE49-F238E27FC236}">
              <a16:creationId xmlns:a16="http://schemas.microsoft.com/office/drawing/2014/main" id="{F82863EE-15F2-42DD-8FC4-08232C4F80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0" name="Oval 248">
          <a:extLst>
            <a:ext uri="{FF2B5EF4-FFF2-40B4-BE49-F238E27FC236}">
              <a16:creationId xmlns:a16="http://schemas.microsoft.com/office/drawing/2014/main" id="{7825979E-1333-4CB1-9CE5-BDF3CD45171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1" name="Oval 249">
          <a:extLst>
            <a:ext uri="{FF2B5EF4-FFF2-40B4-BE49-F238E27FC236}">
              <a16:creationId xmlns:a16="http://schemas.microsoft.com/office/drawing/2014/main" id="{1B387DCD-9C79-4695-B015-6DFA7B4FB3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2" name="Oval 250">
          <a:extLst>
            <a:ext uri="{FF2B5EF4-FFF2-40B4-BE49-F238E27FC236}">
              <a16:creationId xmlns:a16="http://schemas.microsoft.com/office/drawing/2014/main" id="{C07D496A-EC8C-41B6-B592-4B82E1FD1F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3" name="Oval 251">
          <a:extLst>
            <a:ext uri="{FF2B5EF4-FFF2-40B4-BE49-F238E27FC236}">
              <a16:creationId xmlns:a16="http://schemas.microsoft.com/office/drawing/2014/main" id="{8757903D-FD7F-4D44-AB7D-035D55F6933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4" name="Oval 252">
          <a:extLst>
            <a:ext uri="{FF2B5EF4-FFF2-40B4-BE49-F238E27FC236}">
              <a16:creationId xmlns:a16="http://schemas.microsoft.com/office/drawing/2014/main" id="{8223F3DF-6CFF-46C7-B225-AB0DEDA1907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5" name="Oval 253">
          <a:extLst>
            <a:ext uri="{FF2B5EF4-FFF2-40B4-BE49-F238E27FC236}">
              <a16:creationId xmlns:a16="http://schemas.microsoft.com/office/drawing/2014/main" id="{847CFC7F-02E8-44C1-A40A-0C4CFBB68FE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6" name="Oval 254">
          <a:extLst>
            <a:ext uri="{FF2B5EF4-FFF2-40B4-BE49-F238E27FC236}">
              <a16:creationId xmlns:a16="http://schemas.microsoft.com/office/drawing/2014/main" id="{37F9BFE5-EBFE-49BE-AC44-28EE9EE3216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7" name="Oval 255">
          <a:extLst>
            <a:ext uri="{FF2B5EF4-FFF2-40B4-BE49-F238E27FC236}">
              <a16:creationId xmlns:a16="http://schemas.microsoft.com/office/drawing/2014/main" id="{012347B5-FD38-40AA-AE00-219C7679DD9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8" name="Oval 256">
          <a:extLst>
            <a:ext uri="{FF2B5EF4-FFF2-40B4-BE49-F238E27FC236}">
              <a16:creationId xmlns:a16="http://schemas.microsoft.com/office/drawing/2014/main" id="{D9B062A7-3C3E-4948-AD06-95DC25FDBD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9" name="Oval 257">
          <a:extLst>
            <a:ext uri="{FF2B5EF4-FFF2-40B4-BE49-F238E27FC236}">
              <a16:creationId xmlns:a16="http://schemas.microsoft.com/office/drawing/2014/main" id="{0F251658-C83C-42AC-B8BB-1F56E9A235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0" name="Oval 258">
          <a:extLst>
            <a:ext uri="{FF2B5EF4-FFF2-40B4-BE49-F238E27FC236}">
              <a16:creationId xmlns:a16="http://schemas.microsoft.com/office/drawing/2014/main" id="{374FF386-66A0-409D-AE22-5EB5822C6FC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1" name="Oval 926">
          <a:extLst>
            <a:ext uri="{FF2B5EF4-FFF2-40B4-BE49-F238E27FC236}">
              <a16:creationId xmlns:a16="http://schemas.microsoft.com/office/drawing/2014/main" id="{04FD6C68-E744-4F78-AC7F-046716559C8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2" name="Oval 927">
          <a:extLst>
            <a:ext uri="{FF2B5EF4-FFF2-40B4-BE49-F238E27FC236}">
              <a16:creationId xmlns:a16="http://schemas.microsoft.com/office/drawing/2014/main" id="{C9D00998-6A98-44F2-8073-BE186A1272F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3" name="Oval 928">
          <a:extLst>
            <a:ext uri="{FF2B5EF4-FFF2-40B4-BE49-F238E27FC236}">
              <a16:creationId xmlns:a16="http://schemas.microsoft.com/office/drawing/2014/main" id="{D23FEA9A-7004-4A3A-A280-B8314BD5098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4" name="Oval 929">
          <a:extLst>
            <a:ext uri="{FF2B5EF4-FFF2-40B4-BE49-F238E27FC236}">
              <a16:creationId xmlns:a16="http://schemas.microsoft.com/office/drawing/2014/main" id="{B44C85BF-4C30-4C05-8275-18019EA0993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5" name="Oval 930">
          <a:extLst>
            <a:ext uri="{FF2B5EF4-FFF2-40B4-BE49-F238E27FC236}">
              <a16:creationId xmlns:a16="http://schemas.microsoft.com/office/drawing/2014/main" id="{6D855892-EC4E-469B-BB94-E18D72DB81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6" name="Oval 931">
          <a:extLst>
            <a:ext uri="{FF2B5EF4-FFF2-40B4-BE49-F238E27FC236}">
              <a16:creationId xmlns:a16="http://schemas.microsoft.com/office/drawing/2014/main" id="{DAF63424-68C2-4CB5-93D8-BD086C3D7F7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7" name="Oval 932">
          <a:extLst>
            <a:ext uri="{FF2B5EF4-FFF2-40B4-BE49-F238E27FC236}">
              <a16:creationId xmlns:a16="http://schemas.microsoft.com/office/drawing/2014/main" id="{9959D218-456A-4D31-970B-3CFCC88D91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8" name="Oval 933">
          <a:extLst>
            <a:ext uri="{FF2B5EF4-FFF2-40B4-BE49-F238E27FC236}">
              <a16:creationId xmlns:a16="http://schemas.microsoft.com/office/drawing/2014/main" id="{032432B8-0DCE-434F-9D63-B19456C44E5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9" name="Oval 934">
          <a:extLst>
            <a:ext uri="{FF2B5EF4-FFF2-40B4-BE49-F238E27FC236}">
              <a16:creationId xmlns:a16="http://schemas.microsoft.com/office/drawing/2014/main" id="{06EFF48A-194E-4B70-9937-2180A5CBD2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0" name="Oval 935">
          <a:extLst>
            <a:ext uri="{FF2B5EF4-FFF2-40B4-BE49-F238E27FC236}">
              <a16:creationId xmlns:a16="http://schemas.microsoft.com/office/drawing/2014/main" id="{250ACD87-0AA6-4CDB-8441-DACC0D7E72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1" name="Oval 936">
          <a:extLst>
            <a:ext uri="{FF2B5EF4-FFF2-40B4-BE49-F238E27FC236}">
              <a16:creationId xmlns:a16="http://schemas.microsoft.com/office/drawing/2014/main" id="{994F5797-DE7C-401C-A47F-0C6B1A3ABF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2" name="Oval 937">
          <a:extLst>
            <a:ext uri="{FF2B5EF4-FFF2-40B4-BE49-F238E27FC236}">
              <a16:creationId xmlns:a16="http://schemas.microsoft.com/office/drawing/2014/main" id="{68C35530-1CE9-49CF-A423-D67D6455482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3" name="Oval 938">
          <a:extLst>
            <a:ext uri="{FF2B5EF4-FFF2-40B4-BE49-F238E27FC236}">
              <a16:creationId xmlns:a16="http://schemas.microsoft.com/office/drawing/2014/main" id="{AB610E35-EAAF-40F7-BBFF-222A177BEE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4" name="Oval 939">
          <a:extLst>
            <a:ext uri="{FF2B5EF4-FFF2-40B4-BE49-F238E27FC236}">
              <a16:creationId xmlns:a16="http://schemas.microsoft.com/office/drawing/2014/main" id="{BF40A1D6-AF62-4F2F-9F6C-6DB925E39E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5" name="Oval 940">
          <a:extLst>
            <a:ext uri="{FF2B5EF4-FFF2-40B4-BE49-F238E27FC236}">
              <a16:creationId xmlns:a16="http://schemas.microsoft.com/office/drawing/2014/main" id="{C709DC67-41DE-4623-B9F4-24F28BB951E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6" name="Oval 941">
          <a:extLst>
            <a:ext uri="{FF2B5EF4-FFF2-40B4-BE49-F238E27FC236}">
              <a16:creationId xmlns:a16="http://schemas.microsoft.com/office/drawing/2014/main" id="{C3D89B61-391C-4FA5-BD81-2DF3CB1303F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7" name="Oval 942">
          <a:extLst>
            <a:ext uri="{FF2B5EF4-FFF2-40B4-BE49-F238E27FC236}">
              <a16:creationId xmlns:a16="http://schemas.microsoft.com/office/drawing/2014/main" id="{5E79E911-1FA8-434E-909F-C22173788E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8" name="Oval 943">
          <a:extLst>
            <a:ext uri="{FF2B5EF4-FFF2-40B4-BE49-F238E27FC236}">
              <a16:creationId xmlns:a16="http://schemas.microsoft.com/office/drawing/2014/main" id="{22A859A5-293E-494B-9C05-563B7F1B28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9" name="Oval 944">
          <a:extLst>
            <a:ext uri="{FF2B5EF4-FFF2-40B4-BE49-F238E27FC236}">
              <a16:creationId xmlns:a16="http://schemas.microsoft.com/office/drawing/2014/main" id="{45200E9F-9A63-4A9D-9F23-B13337900B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0" name="Oval 945">
          <a:extLst>
            <a:ext uri="{FF2B5EF4-FFF2-40B4-BE49-F238E27FC236}">
              <a16:creationId xmlns:a16="http://schemas.microsoft.com/office/drawing/2014/main" id="{7D45D963-0897-4C20-872B-1D55864C7A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1" name="Oval 946">
          <a:extLst>
            <a:ext uri="{FF2B5EF4-FFF2-40B4-BE49-F238E27FC236}">
              <a16:creationId xmlns:a16="http://schemas.microsoft.com/office/drawing/2014/main" id="{27BCF8FD-F437-4A42-9D30-BA81208D15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2" name="Oval 947">
          <a:extLst>
            <a:ext uri="{FF2B5EF4-FFF2-40B4-BE49-F238E27FC236}">
              <a16:creationId xmlns:a16="http://schemas.microsoft.com/office/drawing/2014/main" id="{6B69773A-8E73-4C44-9D11-BF8AC8C18F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3" name="Oval 948">
          <a:extLst>
            <a:ext uri="{FF2B5EF4-FFF2-40B4-BE49-F238E27FC236}">
              <a16:creationId xmlns:a16="http://schemas.microsoft.com/office/drawing/2014/main" id="{5D853682-50E2-43B3-B953-1E4135FA87D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4" name="Oval 949">
          <a:extLst>
            <a:ext uri="{FF2B5EF4-FFF2-40B4-BE49-F238E27FC236}">
              <a16:creationId xmlns:a16="http://schemas.microsoft.com/office/drawing/2014/main" id="{30FC533F-31FF-470E-9AFF-500CE09ECC3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5" name="Oval 950">
          <a:extLst>
            <a:ext uri="{FF2B5EF4-FFF2-40B4-BE49-F238E27FC236}">
              <a16:creationId xmlns:a16="http://schemas.microsoft.com/office/drawing/2014/main" id="{5C2E3650-BD0A-4B40-A29E-CDCBA10F9BA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6" name="Oval 951">
          <a:extLst>
            <a:ext uri="{FF2B5EF4-FFF2-40B4-BE49-F238E27FC236}">
              <a16:creationId xmlns:a16="http://schemas.microsoft.com/office/drawing/2014/main" id="{34732185-DB15-444B-A81C-9E3FD23B70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7" name="Oval 952">
          <a:extLst>
            <a:ext uri="{FF2B5EF4-FFF2-40B4-BE49-F238E27FC236}">
              <a16:creationId xmlns:a16="http://schemas.microsoft.com/office/drawing/2014/main" id="{2AD22D6B-42E0-47F7-AE2C-02ECD9EB99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8" name="Oval 953">
          <a:extLst>
            <a:ext uri="{FF2B5EF4-FFF2-40B4-BE49-F238E27FC236}">
              <a16:creationId xmlns:a16="http://schemas.microsoft.com/office/drawing/2014/main" id="{AA552243-C5ED-4DFB-8B12-BCE75EB3B9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9" name="Oval 954">
          <a:extLst>
            <a:ext uri="{FF2B5EF4-FFF2-40B4-BE49-F238E27FC236}">
              <a16:creationId xmlns:a16="http://schemas.microsoft.com/office/drawing/2014/main" id="{5E76D0FD-EA11-4FB1-BAB1-22A569503B2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0" name="Oval 955">
          <a:extLst>
            <a:ext uri="{FF2B5EF4-FFF2-40B4-BE49-F238E27FC236}">
              <a16:creationId xmlns:a16="http://schemas.microsoft.com/office/drawing/2014/main" id="{3C16499E-1BD1-4DAA-93E3-CAC32C545BA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1" name="Oval 956">
          <a:extLst>
            <a:ext uri="{FF2B5EF4-FFF2-40B4-BE49-F238E27FC236}">
              <a16:creationId xmlns:a16="http://schemas.microsoft.com/office/drawing/2014/main" id="{E7C3F776-FE0B-4AA0-A9EE-85C5B1D721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2" name="Oval 957">
          <a:extLst>
            <a:ext uri="{FF2B5EF4-FFF2-40B4-BE49-F238E27FC236}">
              <a16:creationId xmlns:a16="http://schemas.microsoft.com/office/drawing/2014/main" id="{9572A930-3D3F-46EC-9DD6-683D122F341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3" name="Oval 958">
          <a:extLst>
            <a:ext uri="{FF2B5EF4-FFF2-40B4-BE49-F238E27FC236}">
              <a16:creationId xmlns:a16="http://schemas.microsoft.com/office/drawing/2014/main" id="{F0094430-685B-4026-A567-D6E2D407DA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4" name="Oval 959">
          <a:extLst>
            <a:ext uri="{FF2B5EF4-FFF2-40B4-BE49-F238E27FC236}">
              <a16:creationId xmlns:a16="http://schemas.microsoft.com/office/drawing/2014/main" id="{D4FFB50D-FB02-4D66-B8AE-3A0BAC3287D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5" name="Oval 960">
          <a:extLst>
            <a:ext uri="{FF2B5EF4-FFF2-40B4-BE49-F238E27FC236}">
              <a16:creationId xmlns:a16="http://schemas.microsoft.com/office/drawing/2014/main" id="{202B12A2-B591-445F-B971-2EF4AA3715B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6" name="Oval 961">
          <a:extLst>
            <a:ext uri="{FF2B5EF4-FFF2-40B4-BE49-F238E27FC236}">
              <a16:creationId xmlns:a16="http://schemas.microsoft.com/office/drawing/2014/main" id="{291E30FE-3188-4705-BAC6-D7434E6674A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7" name="Oval 962">
          <a:extLst>
            <a:ext uri="{FF2B5EF4-FFF2-40B4-BE49-F238E27FC236}">
              <a16:creationId xmlns:a16="http://schemas.microsoft.com/office/drawing/2014/main" id="{69F79F95-2972-4A70-A618-D1988340BA2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8" name="Oval 963">
          <a:extLst>
            <a:ext uri="{FF2B5EF4-FFF2-40B4-BE49-F238E27FC236}">
              <a16:creationId xmlns:a16="http://schemas.microsoft.com/office/drawing/2014/main" id="{4F1101A3-32A2-4FE8-B681-F76AB60B5D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9" name="Oval 964">
          <a:extLst>
            <a:ext uri="{FF2B5EF4-FFF2-40B4-BE49-F238E27FC236}">
              <a16:creationId xmlns:a16="http://schemas.microsoft.com/office/drawing/2014/main" id="{090A750B-C86B-402C-9354-8BE4DF01D9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0" name="Oval 965">
          <a:extLst>
            <a:ext uri="{FF2B5EF4-FFF2-40B4-BE49-F238E27FC236}">
              <a16:creationId xmlns:a16="http://schemas.microsoft.com/office/drawing/2014/main" id="{D665EBBC-31C2-4B78-B418-C839D59192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1" name="Oval 966">
          <a:extLst>
            <a:ext uri="{FF2B5EF4-FFF2-40B4-BE49-F238E27FC236}">
              <a16:creationId xmlns:a16="http://schemas.microsoft.com/office/drawing/2014/main" id="{F51D8555-1E40-481C-AE12-361E1B2AF9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2" name="Oval 967">
          <a:extLst>
            <a:ext uri="{FF2B5EF4-FFF2-40B4-BE49-F238E27FC236}">
              <a16:creationId xmlns:a16="http://schemas.microsoft.com/office/drawing/2014/main" id="{61F2CF5F-B4B3-465B-AE9F-5203F11AA1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3" name="Oval 968">
          <a:extLst>
            <a:ext uri="{FF2B5EF4-FFF2-40B4-BE49-F238E27FC236}">
              <a16:creationId xmlns:a16="http://schemas.microsoft.com/office/drawing/2014/main" id="{83E665FC-556F-495F-9639-377F3D586F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4" name="Oval 969">
          <a:extLst>
            <a:ext uri="{FF2B5EF4-FFF2-40B4-BE49-F238E27FC236}">
              <a16:creationId xmlns:a16="http://schemas.microsoft.com/office/drawing/2014/main" id="{CAA2F637-1A5F-4B5C-90AC-BB14B0954E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5" name="Oval 970">
          <a:extLst>
            <a:ext uri="{FF2B5EF4-FFF2-40B4-BE49-F238E27FC236}">
              <a16:creationId xmlns:a16="http://schemas.microsoft.com/office/drawing/2014/main" id="{DD33F249-A64D-4AB2-987E-D3C22B5574D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6" name="Oval 971">
          <a:extLst>
            <a:ext uri="{FF2B5EF4-FFF2-40B4-BE49-F238E27FC236}">
              <a16:creationId xmlns:a16="http://schemas.microsoft.com/office/drawing/2014/main" id="{AE6A3AED-C403-4F24-9281-00627055A4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7" name="Oval 972">
          <a:extLst>
            <a:ext uri="{FF2B5EF4-FFF2-40B4-BE49-F238E27FC236}">
              <a16:creationId xmlns:a16="http://schemas.microsoft.com/office/drawing/2014/main" id="{344B6923-BC97-44CB-BB0F-8F0B148956B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8" name="Oval 973">
          <a:extLst>
            <a:ext uri="{FF2B5EF4-FFF2-40B4-BE49-F238E27FC236}">
              <a16:creationId xmlns:a16="http://schemas.microsoft.com/office/drawing/2014/main" id="{0298EE06-C2E6-4EDE-9066-C695675BED5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9" name="Oval 974">
          <a:extLst>
            <a:ext uri="{FF2B5EF4-FFF2-40B4-BE49-F238E27FC236}">
              <a16:creationId xmlns:a16="http://schemas.microsoft.com/office/drawing/2014/main" id="{31BF1394-FC6B-4A95-87E9-1948C216C6D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0" name="Oval 975">
          <a:extLst>
            <a:ext uri="{FF2B5EF4-FFF2-40B4-BE49-F238E27FC236}">
              <a16:creationId xmlns:a16="http://schemas.microsoft.com/office/drawing/2014/main" id="{B962007B-7247-49C7-B18E-DFF8E425C65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1" name="Oval 976">
          <a:extLst>
            <a:ext uri="{FF2B5EF4-FFF2-40B4-BE49-F238E27FC236}">
              <a16:creationId xmlns:a16="http://schemas.microsoft.com/office/drawing/2014/main" id="{26EBA4F0-E994-455E-88F1-055074EE82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2" name="Oval 977">
          <a:extLst>
            <a:ext uri="{FF2B5EF4-FFF2-40B4-BE49-F238E27FC236}">
              <a16:creationId xmlns:a16="http://schemas.microsoft.com/office/drawing/2014/main" id="{C7FD454F-E6EF-430A-8787-AF0654AEFA4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3" name="Oval 978">
          <a:extLst>
            <a:ext uri="{FF2B5EF4-FFF2-40B4-BE49-F238E27FC236}">
              <a16:creationId xmlns:a16="http://schemas.microsoft.com/office/drawing/2014/main" id="{D50161C5-F489-4D51-8108-A994724BAE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4" name="Oval 979">
          <a:extLst>
            <a:ext uri="{FF2B5EF4-FFF2-40B4-BE49-F238E27FC236}">
              <a16:creationId xmlns:a16="http://schemas.microsoft.com/office/drawing/2014/main" id="{57A2A284-A319-424D-AA25-A8FE0AE7E73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5" name="Oval 980">
          <a:extLst>
            <a:ext uri="{FF2B5EF4-FFF2-40B4-BE49-F238E27FC236}">
              <a16:creationId xmlns:a16="http://schemas.microsoft.com/office/drawing/2014/main" id="{FF4FDA99-0109-4C8E-8719-EF90D1F279F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6" name="Oval 981">
          <a:extLst>
            <a:ext uri="{FF2B5EF4-FFF2-40B4-BE49-F238E27FC236}">
              <a16:creationId xmlns:a16="http://schemas.microsoft.com/office/drawing/2014/main" id="{5FEEF079-A79C-4847-841D-E73038D5EE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7" name="Oval 982">
          <a:extLst>
            <a:ext uri="{FF2B5EF4-FFF2-40B4-BE49-F238E27FC236}">
              <a16:creationId xmlns:a16="http://schemas.microsoft.com/office/drawing/2014/main" id="{C81C8A93-F1CD-42E7-8454-80DBF17AB9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8" name="Oval 983">
          <a:extLst>
            <a:ext uri="{FF2B5EF4-FFF2-40B4-BE49-F238E27FC236}">
              <a16:creationId xmlns:a16="http://schemas.microsoft.com/office/drawing/2014/main" id="{CB743C04-3011-48EF-BACC-E85CD46F580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9" name="Oval 984">
          <a:extLst>
            <a:ext uri="{FF2B5EF4-FFF2-40B4-BE49-F238E27FC236}">
              <a16:creationId xmlns:a16="http://schemas.microsoft.com/office/drawing/2014/main" id="{633194EF-9988-4F4B-AE01-17C596E857D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0" name="Oval 985">
          <a:extLst>
            <a:ext uri="{FF2B5EF4-FFF2-40B4-BE49-F238E27FC236}">
              <a16:creationId xmlns:a16="http://schemas.microsoft.com/office/drawing/2014/main" id="{B8296116-69DF-4AFC-B0B3-125BDB5112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1" name="Oval 986">
          <a:extLst>
            <a:ext uri="{FF2B5EF4-FFF2-40B4-BE49-F238E27FC236}">
              <a16:creationId xmlns:a16="http://schemas.microsoft.com/office/drawing/2014/main" id="{E764FF04-E234-4429-B2B9-F93FFC5544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2" name="Oval 987">
          <a:extLst>
            <a:ext uri="{FF2B5EF4-FFF2-40B4-BE49-F238E27FC236}">
              <a16:creationId xmlns:a16="http://schemas.microsoft.com/office/drawing/2014/main" id="{66C4208B-B8D0-4B7A-AB56-766FB51A083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3" name="Oval 988">
          <a:extLst>
            <a:ext uri="{FF2B5EF4-FFF2-40B4-BE49-F238E27FC236}">
              <a16:creationId xmlns:a16="http://schemas.microsoft.com/office/drawing/2014/main" id="{45E480D3-31F2-4CDF-AFB7-12AC0580192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4" name="Oval 989">
          <a:extLst>
            <a:ext uri="{FF2B5EF4-FFF2-40B4-BE49-F238E27FC236}">
              <a16:creationId xmlns:a16="http://schemas.microsoft.com/office/drawing/2014/main" id="{0BCFC42A-172D-4180-9D39-526DAA244C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5" name="Oval 990">
          <a:extLst>
            <a:ext uri="{FF2B5EF4-FFF2-40B4-BE49-F238E27FC236}">
              <a16:creationId xmlns:a16="http://schemas.microsoft.com/office/drawing/2014/main" id="{8447B337-C444-46CC-89EB-7255BBB3452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6" name="Oval 991">
          <a:extLst>
            <a:ext uri="{FF2B5EF4-FFF2-40B4-BE49-F238E27FC236}">
              <a16:creationId xmlns:a16="http://schemas.microsoft.com/office/drawing/2014/main" id="{8BF2069A-F178-451E-A8B6-91449BCBB95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7" name="Oval 992">
          <a:extLst>
            <a:ext uri="{FF2B5EF4-FFF2-40B4-BE49-F238E27FC236}">
              <a16:creationId xmlns:a16="http://schemas.microsoft.com/office/drawing/2014/main" id="{89A197A2-19F4-49DE-AF51-A0B7D0E65A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8" name="Oval 993">
          <a:extLst>
            <a:ext uri="{FF2B5EF4-FFF2-40B4-BE49-F238E27FC236}">
              <a16:creationId xmlns:a16="http://schemas.microsoft.com/office/drawing/2014/main" id="{3156382E-FF48-4466-96F4-12FE2DA9AC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9" name="Oval 994">
          <a:extLst>
            <a:ext uri="{FF2B5EF4-FFF2-40B4-BE49-F238E27FC236}">
              <a16:creationId xmlns:a16="http://schemas.microsoft.com/office/drawing/2014/main" id="{1807DAD8-4F65-4A6D-9F30-92E827FC50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0" name="Oval 995">
          <a:extLst>
            <a:ext uri="{FF2B5EF4-FFF2-40B4-BE49-F238E27FC236}">
              <a16:creationId xmlns:a16="http://schemas.microsoft.com/office/drawing/2014/main" id="{F934726C-35D7-440C-8280-E3805308394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1" name="Oval 996">
          <a:extLst>
            <a:ext uri="{FF2B5EF4-FFF2-40B4-BE49-F238E27FC236}">
              <a16:creationId xmlns:a16="http://schemas.microsoft.com/office/drawing/2014/main" id="{D838425B-082B-4D17-A33B-D84F3EB054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2" name="Oval 997">
          <a:extLst>
            <a:ext uri="{FF2B5EF4-FFF2-40B4-BE49-F238E27FC236}">
              <a16:creationId xmlns:a16="http://schemas.microsoft.com/office/drawing/2014/main" id="{E4218072-D969-4792-B7EE-CC56514592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3" name="Oval 998">
          <a:extLst>
            <a:ext uri="{FF2B5EF4-FFF2-40B4-BE49-F238E27FC236}">
              <a16:creationId xmlns:a16="http://schemas.microsoft.com/office/drawing/2014/main" id="{15BE96AB-BC39-4FBD-8AD1-9BB1B0ACC46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4" name="Oval 999">
          <a:extLst>
            <a:ext uri="{FF2B5EF4-FFF2-40B4-BE49-F238E27FC236}">
              <a16:creationId xmlns:a16="http://schemas.microsoft.com/office/drawing/2014/main" id="{63BE7FF7-B0E5-401D-873F-605121D3E1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5" name="Oval 1000">
          <a:extLst>
            <a:ext uri="{FF2B5EF4-FFF2-40B4-BE49-F238E27FC236}">
              <a16:creationId xmlns:a16="http://schemas.microsoft.com/office/drawing/2014/main" id="{74D00012-D2A1-4728-8220-9737524306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6" name="Oval 1001">
          <a:extLst>
            <a:ext uri="{FF2B5EF4-FFF2-40B4-BE49-F238E27FC236}">
              <a16:creationId xmlns:a16="http://schemas.microsoft.com/office/drawing/2014/main" id="{A02FBFD5-2F6B-4939-AF2F-B698D37EFA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7" name="Oval 1002">
          <a:extLst>
            <a:ext uri="{FF2B5EF4-FFF2-40B4-BE49-F238E27FC236}">
              <a16:creationId xmlns:a16="http://schemas.microsoft.com/office/drawing/2014/main" id="{48C4C04A-357E-4E1C-A9C9-94E7C46BB83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8" name="Oval 1003">
          <a:extLst>
            <a:ext uri="{FF2B5EF4-FFF2-40B4-BE49-F238E27FC236}">
              <a16:creationId xmlns:a16="http://schemas.microsoft.com/office/drawing/2014/main" id="{CF5A99BE-5EB4-4212-BE1D-D57BBE66596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9" name="Oval 1004">
          <a:extLst>
            <a:ext uri="{FF2B5EF4-FFF2-40B4-BE49-F238E27FC236}">
              <a16:creationId xmlns:a16="http://schemas.microsoft.com/office/drawing/2014/main" id="{96D6F383-5935-4A98-954D-AFF9574819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0" name="Oval 1005">
          <a:extLst>
            <a:ext uri="{FF2B5EF4-FFF2-40B4-BE49-F238E27FC236}">
              <a16:creationId xmlns:a16="http://schemas.microsoft.com/office/drawing/2014/main" id="{9549CD39-B6C2-40B8-A0F6-FB94C1938B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1" name="Oval 1006">
          <a:extLst>
            <a:ext uri="{FF2B5EF4-FFF2-40B4-BE49-F238E27FC236}">
              <a16:creationId xmlns:a16="http://schemas.microsoft.com/office/drawing/2014/main" id="{4DCA87A7-B155-4E6B-9995-686144E836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2" name="Oval 1007">
          <a:extLst>
            <a:ext uri="{FF2B5EF4-FFF2-40B4-BE49-F238E27FC236}">
              <a16:creationId xmlns:a16="http://schemas.microsoft.com/office/drawing/2014/main" id="{04B3241B-9EFE-45EA-87E3-B360FC1576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3" name="Oval 1008">
          <a:extLst>
            <a:ext uri="{FF2B5EF4-FFF2-40B4-BE49-F238E27FC236}">
              <a16:creationId xmlns:a16="http://schemas.microsoft.com/office/drawing/2014/main" id="{C741CB9B-9738-4A05-B225-3B1BB8DAB1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4" name="Oval 1009">
          <a:extLst>
            <a:ext uri="{FF2B5EF4-FFF2-40B4-BE49-F238E27FC236}">
              <a16:creationId xmlns:a16="http://schemas.microsoft.com/office/drawing/2014/main" id="{B48E03F5-3F44-43D1-9694-082A7FA2D3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5" name="Oval 1010">
          <a:extLst>
            <a:ext uri="{FF2B5EF4-FFF2-40B4-BE49-F238E27FC236}">
              <a16:creationId xmlns:a16="http://schemas.microsoft.com/office/drawing/2014/main" id="{1E82D95C-A02F-4770-A43D-4654407B26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6" name="Oval 1011">
          <a:extLst>
            <a:ext uri="{FF2B5EF4-FFF2-40B4-BE49-F238E27FC236}">
              <a16:creationId xmlns:a16="http://schemas.microsoft.com/office/drawing/2014/main" id="{14628E21-E152-491E-B775-25AD8033D8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7" name="Oval 1012">
          <a:extLst>
            <a:ext uri="{FF2B5EF4-FFF2-40B4-BE49-F238E27FC236}">
              <a16:creationId xmlns:a16="http://schemas.microsoft.com/office/drawing/2014/main" id="{EFEBDB54-8EA0-4658-964D-4E83B0864DD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8" name="Oval 1013">
          <a:extLst>
            <a:ext uri="{FF2B5EF4-FFF2-40B4-BE49-F238E27FC236}">
              <a16:creationId xmlns:a16="http://schemas.microsoft.com/office/drawing/2014/main" id="{D47F02FA-5C93-4FC0-B82F-A1BCE2D2775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9" name="Oval 1014">
          <a:extLst>
            <a:ext uri="{FF2B5EF4-FFF2-40B4-BE49-F238E27FC236}">
              <a16:creationId xmlns:a16="http://schemas.microsoft.com/office/drawing/2014/main" id="{F52D25BA-A3EE-4EAA-AA45-460C94B3C9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0" name="Oval 1015">
          <a:extLst>
            <a:ext uri="{FF2B5EF4-FFF2-40B4-BE49-F238E27FC236}">
              <a16:creationId xmlns:a16="http://schemas.microsoft.com/office/drawing/2014/main" id="{B1697B77-EE84-4D5F-BE23-AFFF68D446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1" name="Oval 1016">
          <a:extLst>
            <a:ext uri="{FF2B5EF4-FFF2-40B4-BE49-F238E27FC236}">
              <a16:creationId xmlns:a16="http://schemas.microsoft.com/office/drawing/2014/main" id="{8F9D1434-43AD-45B4-AFA4-962B300EB3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2" name="Oval 1017">
          <a:extLst>
            <a:ext uri="{FF2B5EF4-FFF2-40B4-BE49-F238E27FC236}">
              <a16:creationId xmlns:a16="http://schemas.microsoft.com/office/drawing/2014/main" id="{EA7A9672-EEE2-445A-A9E0-E30F74C721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3" name="Oval 1018">
          <a:extLst>
            <a:ext uri="{FF2B5EF4-FFF2-40B4-BE49-F238E27FC236}">
              <a16:creationId xmlns:a16="http://schemas.microsoft.com/office/drawing/2014/main" id="{669CCD6D-B3CC-4F14-A385-32578F85792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4" name="Oval 1019">
          <a:extLst>
            <a:ext uri="{FF2B5EF4-FFF2-40B4-BE49-F238E27FC236}">
              <a16:creationId xmlns:a16="http://schemas.microsoft.com/office/drawing/2014/main" id="{A4A8C3DC-7F42-431D-9882-D8A49618C89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5" name="Oval 1020">
          <a:extLst>
            <a:ext uri="{FF2B5EF4-FFF2-40B4-BE49-F238E27FC236}">
              <a16:creationId xmlns:a16="http://schemas.microsoft.com/office/drawing/2014/main" id="{04499C57-DB2F-4686-ADDC-FB30D54817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6" name="Oval 1021">
          <a:extLst>
            <a:ext uri="{FF2B5EF4-FFF2-40B4-BE49-F238E27FC236}">
              <a16:creationId xmlns:a16="http://schemas.microsoft.com/office/drawing/2014/main" id="{DD35821F-F957-4EFF-AC53-98B65C7B5F6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7" name="Oval 1022">
          <a:extLst>
            <a:ext uri="{FF2B5EF4-FFF2-40B4-BE49-F238E27FC236}">
              <a16:creationId xmlns:a16="http://schemas.microsoft.com/office/drawing/2014/main" id="{35F75578-417B-4E99-B1F9-3C437C76E05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8" name="Oval 1023">
          <a:extLst>
            <a:ext uri="{FF2B5EF4-FFF2-40B4-BE49-F238E27FC236}">
              <a16:creationId xmlns:a16="http://schemas.microsoft.com/office/drawing/2014/main" id="{4B52BA08-5DAD-4563-B480-D9B9613916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9" name="Oval 1024">
          <a:extLst>
            <a:ext uri="{FF2B5EF4-FFF2-40B4-BE49-F238E27FC236}">
              <a16:creationId xmlns:a16="http://schemas.microsoft.com/office/drawing/2014/main" id="{8FA19DB2-C4A3-4E9C-A01C-843E0749CDC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0" name="Oval 1025">
          <a:extLst>
            <a:ext uri="{FF2B5EF4-FFF2-40B4-BE49-F238E27FC236}">
              <a16:creationId xmlns:a16="http://schemas.microsoft.com/office/drawing/2014/main" id="{072BDE22-AD68-4D99-BC8E-4E07E46879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1" name="Oval 1026">
          <a:extLst>
            <a:ext uri="{FF2B5EF4-FFF2-40B4-BE49-F238E27FC236}">
              <a16:creationId xmlns:a16="http://schemas.microsoft.com/office/drawing/2014/main" id="{8724804F-5C9C-40E5-AE94-5BC160C783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2" name="Oval 1027">
          <a:extLst>
            <a:ext uri="{FF2B5EF4-FFF2-40B4-BE49-F238E27FC236}">
              <a16:creationId xmlns:a16="http://schemas.microsoft.com/office/drawing/2014/main" id="{213748B0-624A-41B5-BD07-5B44C0A5F08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3" name="Oval 1028">
          <a:extLst>
            <a:ext uri="{FF2B5EF4-FFF2-40B4-BE49-F238E27FC236}">
              <a16:creationId xmlns:a16="http://schemas.microsoft.com/office/drawing/2014/main" id="{58E92FA7-E282-4909-9AC0-C8807558771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4" name="Oval 1029">
          <a:extLst>
            <a:ext uri="{FF2B5EF4-FFF2-40B4-BE49-F238E27FC236}">
              <a16:creationId xmlns:a16="http://schemas.microsoft.com/office/drawing/2014/main" id="{C697FE00-C0E3-4DBB-BABE-2F79896F2EC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5" name="Oval 1030">
          <a:extLst>
            <a:ext uri="{FF2B5EF4-FFF2-40B4-BE49-F238E27FC236}">
              <a16:creationId xmlns:a16="http://schemas.microsoft.com/office/drawing/2014/main" id="{ACC97BD4-3289-4833-8BAA-31956D1C1B0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6" name="Oval 1031">
          <a:extLst>
            <a:ext uri="{FF2B5EF4-FFF2-40B4-BE49-F238E27FC236}">
              <a16:creationId xmlns:a16="http://schemas.microsoft.com/office/drawing/2014/main" id="{675B8C5A-0473-4831-908B-6454717693D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7" name="Oval 1032">
          <a:extLst>
            <a:ext uri="{FF2B5EF4-FFF2-40B4-BE49-F238E27FC236}">
              <a16:creationId xmlns:a16="http://schemas.microsoft.com/office/drawing/2014/main" id="{A4020482-109B-40F6-A030-BF648AE6B4D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8" name="Oval 1033">
          <a:extLst>
            <a:ext uri="{FF2B5EF4-FFF2-40B4-BE49-F238E27FC236}">
              <a16:creationId xmlns:a16="http://schemas.microsoft.com/office/drawing/2014/main" id="{33CAF3FA-5A6E-4DE8-B0CA-B82F089E125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9" name="Oval 1034">
          <a:extLst>
            <a:ext uri="{FF2B5EF4-FFF2-40B4-BE49-F238E27FC236}">
              <a16:creationId xmlns:a16="http://schemas.microsoft.com/office/drawing/2014/main" id="{C8FFAA2B-69FF-4271-80AF-B2E35531037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0" name="Oval 1035">
          <a:extLst>
            <a:ext uri="{FF2B5EF4-FFF2-40B4-BE49-F238E27FC236}">
              <a16:creationId xmlns:a16="http://schemas.microsoft.com/office/drawing/2014/main" id="{1B530105-35A6-41C6-9439-3AB828DB401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1" name="Oval 1036">
          <a:extLst>
            <a:ext uri="{FF2B5EF4-FFF2-40B4-BE49-F238E27FC236}">
              <a16:creationId xmlns:a16="http://schemas.microsoft.com/office/drawing/2014/main" id="{48B4E08E-0980-42AF-99D7-D53F4023DD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2" name="Oval 1037">
          <a:extLst>
            <a:ext uri="{FF2B5EF4-FFF2-40B4-BE49-F238E27FC236}">
              <a16:creationId xmlns:a16="http://schemas.microsoft.com/office/drawing/2014/main" id="{4B95305B-FD68-46FE-BABA-8EC764952C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3" name="Oval 1038">
          <a:extLst>
            <a:ext uri="{FF2B5EF4-FFF2-40B4-BE49-F238E27FC236}">
              <a16:creationId xmlns:a16="http://schemas.microsoft.com/office/drawing/2014/main" id="{0D355D14-8DF2-4FF4-B329-065C09D0ED3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4" name="Oval 1039">
          <a:extLst>
            <a:ext uri="{FF2B5EF4-FFF2-40B4-BE49-F238E27FC236}">
              <a16:creationId xmlns:a16="http://schemas.microsoft.com/office/drawing/2014/main" id="{715322EE-BD35-46BE-93B4-70A2AE3BD0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5" name="Oval 1040">
          <a:extLst>
            <a:ext uri="{FF2B5EF4-FFF2-40B4-BE49-F238E27FC236}">
              <a16:creationId xmlns:a16="http://schemas.microsoft.com/office/drawing/2014/main" id="{C389C31E-3CEB-416B-A9DC-5ECA9F8F30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6" name="Oval 1041">
          <a:extLst>
            <a:ext uri="{FF2B5EF4-FFF2-40B4-BE49-F238E27FC236}">
              <a16:creationId xmlns:a16="http://schemas.microsoft.com/office/drawing/2014/main" id="{3E548523-3574-4635-8A9C-938F031598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7" name="Oval 1042">
          <a:extLst>
            <a:ext uri="{FF2B5EF4-FFF2-40B4-BE49-F238E27FC236}">
              <a16:creationId xmlns:a16="http://schemas.microsoft.com/office/drawing/2014/main" id="{B0E8D33D-13DB-4412-B007-AEED5A702E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8" name="Oval 1043">
          <a:extLst>
            <a:ext uri="{FF2B5EF4-FFF2-40B4-BE49-F238E27FC236}">
              <a16:creationId xmlns:a16="http://schemas.microsoft.com/office/drawing/2014/main" id="{F51E6D94-4D2E-4BA2-8F47-6EA3EC25695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9" name="Oval 1044">
          <a:extLst>
            <a:ext uri="{FF2B5EF4-FFF2-40B4-BE49-F238E27FC236}">
              <a16:creationId xmlns:a16="http://schemas.microsoft.com/office/drawing/2014/main" id="{7AD373F9-BA68-48F4-8E9A-D816A66FCA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0" name="Oval 1045">
          <a:extLst>
            <a:ext uri="{FF2B5EF4-FFF2-40B4-BE49-F238E27FC236}">
              <a16:creationId xmlns:a16="http://schemas.microsoft.com/office/drawing/2014/main" id="{81C045B0-88EB-4383-BABD-E984C47FD0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1" name="Oval 1046">
          <a:extLst>
            <a:ext uri="{FF2B5EF4-FFF2-40B4-BE49-F238E27FC236}">
              <a16:creationId xmlns:a16="http://schemas.microsoft.com/office/drawing/2014/main" id="{AE60C224-8A93-47B7-9BD5-83862F4CE9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2" name="Oval 1047">
          <a:extLst>
            <a:ext uri="{FF2B5EF4-FFF2-40B4-BE49-F238E27FC236}">
              <a16:creationId xmlns:a16="http://schemas.microsoft.com/office/drawing/2014/main" id="{329CCED9-A88B-437F-9396-BB86FF84AF1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3" name="Oval 1048">
          <a:extLst>
            <a:ext uri="{FF2B5EF4-FFF2-40B4-BE49-F238E27FC236}">
              <a16:creationId xmlns:a16="http://schemas.microsoft.com/office/drawing/2014/main" id="{7A6E04C9-F835-40B4-BC20-950750E357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4" name="Oval 1049">
          <a:extLst>
            <a:ext uri="{FF2B5EF4-FFF2-40B4-BE49-F238E27FC236}">
              <a16:creationId xmlns:a16="http://schemas.microsoft.com/office/drawing/2014/main" id="{F405052A-46DD-4D03-B64E-8877F41A01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5" name="Oval 1050">
          <a:extLst>
            <a:ext uri="{FF2B5EF4-FFF2-40B4-BE49-F238E27FC236}">
              <a16:creationId xmlns:a16="http://schemas.microsoft.com/office/drawing/2014/main" id="{4AC51758-3681-4A3E-A263-397A4719F68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6" name="Oval 1051">
          <a:extLst>
            <a:ext uri="{FF2B5EF4-FFF2-40B4-BE49-F238E27FC236}">
              <a16:creationId xmlns:a16="http://schemas.microsoft.com/office/drawing/2014/main" id="{8B2D342D-7677-414E-98D1-018E9AAD7DF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7" name="Oval 1052">
          <a:extLst>
            <a:ext uri="{FF2B5EF4-FFF2-40B4-BE49-F238E27FC236}">
              <a16:creationId xmlns:a16="http://schemas.microsoft.com/office/drawing/2014/main" id="{EF69891A-F0AA-4672-9726-E077AEA68B3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8" name="Oval 1053">
          <a:extLst>
            <a:ext uri="{FF2B5EF4-FFF2-40B4-BE49-F238E27FC236}">
              <a16:creationId xmlns:a16="http://schemas.microsoft.com/office/drawing/2014/main" id="{FC05563F-FF3F-4F80-98A1-AB9508D91BC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9" name="Oval 1054">
          <a:extLst>
            <a:ext uri="{FF2B5EF4-FFF2-40B4-BE49-F238E27FC236}">
              <a16:creationId xmlns:a16="http://schemas.microsoft.com/office/drawing/2014/main" id="{8EC8D939-A463-4287-9061-29EAC94809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0" name="Oval 1055">
          <a:extLst>
            <a:ext uri="{FF2B5EF4-FFF2-40B4-BE49-F238E27FC236}">
              <a16:creationId xmlns:a16="http://schemas.microsoft.com/office/drawing/2014/main" id="{B0571728-EDA6-4712-92C4-3033FEA3D6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1" name="Oval 1056">
          <a:extLst>
            <a:ext uri="{FF2B5EF4-FFF2-40B4-BE49-F238E27FC236}">
              <a16:creationId xmlns:a16="http://schemas.microsoft.com/office/drawing/2014/main" id="{50B8A7C2-197D-4E9D-9597-89ABBCE42FA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2" name="Oval 1057">
          <a:extLst>
            <a:ext uri="{FF2B5EF4-FFF2-40B4-BE49-F238E27FC236}">
              <a16:creationId xmlns:a16="http://schemas.microsoft.com/office/drawing/2014/main" id="{A655336A-80D0-472A-B1E1-7D3AE1DC15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3" name="Oval 1058">
          <a:extLst>
            <a:ext uri="{FF2B5EF4-FFF2-40B4-BE49-F238E27FC236}">
              <a16:creationId xmlns:a16="http://schemas.microsoft.com/office/drawing/2014/main" id="{340472CB-D7AE-407E-854B-45792CA526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4" name="Oval 1059">
          <a:extLst>
            <a:ext uri="{FF2B5EF4-FFF2-40B4-BE49-F238E27FC236}">
              <a16:creationId xmlns:a16="http://schemas.microsoft.com/office/drawing/2014/main" id="{C139A515-8383-4F6F-9ADE-4BEDF7A1F7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5" name="Oval 1060">
          <a:extLst>
            <a:ext uri="{FF2B5EF4-FFF2-40B4-BE49-F238E27FC236}">
              <a16:creationId xmlns:a16="http://schemas.microsoft.com/office/drawing/2014/main" id="{244B1CF6-89EF-4140-83AD-8723375FB6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6" name="Oval 1061">
          <a:extLst>
            <a:ext uri="{FF2B5EF4-FFF2-40B4-BE49-F238E27FC236}">
              <a16:creationId xmlns:a16="http://schemas.microsoft.com/office/drawing/2014/main" id="{CEB41E23-32CA-47E5-BB6C-74C523674C1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7" name="Oval 1062">
          <a:extLst>
            <a:ext uri="{FF2B5EF4-FFF2-40B4-BE49-F238E27FC236}">
              <a16:creationId xmlns:a16="http://schemas.microsoft.com/office/drawing/2014/main" id="{FE2999E3-B7E0-403B-84B8-40D861D415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8" name="Oval 1063">
          <a:extLst>
            <a:ext uri="{FF2B5EF4-FFF2-40B4-BE49-F238E27FC236}">
              <a16:creationId xmlns:a16="http://schemas.microsoft.com/office/drawing/2014/main" id="{6B418E3E-65A2-46E8-8C33-B967CDDCE6B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9" name="Oval 1064">
          <a:extLst>
            <a:ext uri="{FF2B5EF4-FFF2-40B4-BE49-F238E27FC236}">
              <a16:creationId xmlns:a16="http://schemas.microsoft.com/office/drawing/2014/main" id="{E9B10388-4FFA-439E-8D87-C8A54502BE6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0" name="Oval 1065">
          <a:extLst>
            <a:ext uri="{FF2B5EF4-FFF2-40B4-BE49-F238E27FC236}">
              <a16:creationId xmlns:a16="http://schemas.microsoft.com/office/drawing/2014/main" id="{C7002977-EA53-4ADA-A744-34E9C93248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1" name="Oval 1066">
          <a:extLst>
            <a:ext uri="{FF2B5EF4-FFF2-40B4-BE49-F238E27FC236}">
              <a16:creationId xmlns:a16="http://schemas.microsoft.com/office/drawing/2014/main" id="{7EF63B6C-E8AD-4A1F-ACCA-EE746E4077F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2" name="Oval 1067">
          <a:extLst>
            <a:ext uri="{FF2B5EF4-FFF2-40B4-BE49-F238E27FC236}">
              <a16:creationId xmlns:a16="http://schemas.microsoft.com/office/drawing/2014/main" id="{459CF568-7A63-4BEA-AEA0-03D90E392C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3" name="Oval 1068">
          <a:extLst>
            <a:ext uri="{FF2B5EF4-FFF2-40B4-BE49-F238E27FC236}">
              <a16:creationId xmlns:a16="http://schemas.microsoft.com/office/drawing/2014/main" id="{6DD4794C-E214-4559-B94A-134CCA4D0B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4" name="Oval 1069">
          <a:extLst>
            <a:ext uri="{FF2B5EF4-FFF2-40B4-BE49-F238E27FC236}">
              <a16:creationId xmlns:a16="http://schemas.microsoft.com/office/drawing/2014/main" id="{C75A89FB-6F90-406D-B427-7BEA21E6B7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5" name="Oval 1070">
          <a:extLst>
            <a:ext uri="{FF2B5EF4-FFF2-40B4-BE49-F238E27FC236}">
              <a16:creationId xmlns:a16="http://schemas.microsoft.com/office/drawing/2014/main" id="{70C37D6D-23E2-49FC-B154-67B927ED060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6" name="Oval 1071">
          <a:extLst>
            <a:ext uri="{FF2B5EF4-FFF2-40B4-BE49-F238E27FC236}">
              <a16:creationId xmlns:a16="http://schemas.microsoft.com/office/drawing/2014/main" id="{96EF1938-D0C1-4AA7-B213-C76CA7D47C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7" name="Oval 1072">
          <a:extLst>
            <a:ext uri="{FF2B5EF4-FFF2-40B4-BE49-F238E27FC236}">
              <a16:creationId xmlns:a16="http://schemas.microsoft.com/office/drawing/2014/main" id="{8C00BBCF-F363-49BE-95E2-A02E9D0A3A8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8" name="Oval 1073">
          <a:extLst>
            <a:ext uri="{FF2B5EF4-FFF2-40B4-BE49-F238E27FC236}">
              <a16:creationId xmlns:a16="http://schemas.microsoft.com/office/drawing/2014/main" id="{715153F2-F418-4769-A4DF-5C05CCE21CB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9" name="Oval 1074">
          <a:extLst>
            <a:ext uri="{FF2B5EF4-FFF2-40B4-BE49-F238E27FC236}">
              <a16:creationId xmlns:a16="http://schemas.microsoft.com/office/drawing/2014/main" id="{BCCAB044-29AD-4C76-BD7E-0A2142D1947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0" name="Oval 1075">
          <a:extLst>
            <a:ext uri="{FF2B5EF4-FFF2-40B4-BE49-F238E27FC236}">
              <a16:creationId xmlns:a16="http://schemas.microsoft.com/office/drawing/2014/main" id="{0BE149DE-7883-48CE-B651-B24F8209CB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1" name="Oval 1076">
          <a:extLst>
            <a:ext uri="{FF2B5EF4-FFF2-40B4-BE49-F238E27FC236}">
              <a16:creationId xmlns:a16="http://schemas.microsoft.com/office/drawing/2014/main" id="{620F557D-8E3B-467A-A6A1-354927FC4A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2" name="Oval 1077">
          <a:extLst>
            <a:ext uri="{FF2B5EF4-FFF2-40B4-BE49-F238E27FC236}">
              <a16:creationId xmlns:a16="http://schemas.microsoft.com/office/drawing/2014/main" id="{644F2CFD-89D2-4207-92B8-535B52790B2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3" name="Oval 1078">
          <a:extLst>
            <a:ext uri="{FF2B5EF4-FFF2-40B4-BE49-F238E27FC236}">
              <a16:creationId xmlns:a16="http://schemas.microsoft.com/office/drawing/2014/main" id="{CC68B3C3-3829-401E-807F-3877DE7FD3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4" name="Oval 1079">
          <a:extLst>
            <a:ext uri="{FF2B5EF4-FFF2-40B4-BE49-F238E27FC236}">
              <a16:creationId xmlns:a16="http://schemas.microsoft.com/office/drawing/2014/main" id="{B9BEE778-2C50-4AAF-BC4D-F3EC5A62B9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5" name="Oval 1080">
          <a:extLst>
            <a:ext uri="{FF2B5EF4-FFF2-40B4-BE49-F238E27FC236}">
              <a16:creationId xmlns:a16="http://schemas.microsoft.com/office/drawing/2014/main" id="{5FA977D0-3196-4E1B-8724-6BC0B44103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6" name="Oval 1081">
          <a:extLst>
            <a:ext uri="{FF2B5EF4-FFF2-40B4-BE49-F238E27FC236}">
              <a16:creationId xmlns:a16="http://schemas.microsoft.com/office/drawing/2014/main" id="{628E8D76-0E9A-49DE-8421-325A450B206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7" name="Oval 1082">
          <a:extLst>
            <a:ext uri="{FF2B5EF4-FFF2-40B4-BE49-F238E27FC236}">
              <a16:creationId xmlns:a16="http://schemas.microsoft.com/office/drawing/2014/main" id="{302CCFA9-76AC-4D54-96E7-4F3F4F5E0D9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8" name="Oval 1083">
          <a:extLst>
            <a:ext uri="{FF2B5EF4-FFF2-40B4-BE49-F238E27FC236}">
              <a16:creationId xmlns:a16="http://schemas.microsoft.com/office/drawing/2014/main" id="{F39E4177-3D9B-42B8-93C9-22B9F9504D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9" name="Oval 1084">
          <a:extLst>
            <a:ext uri="{FF2B5EF4-FFF2-40B4-BE49-F238E27FC236}">
              <a16:creationId xmlns:a16="http://schemas.microsoft.com/office/drawing/2014/main" id="{033A5FEC-90F0-4132-9AD9-B0F56D9B09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0" name="Oval 1085">
          <a:extLst>
            <a:ext uri="{FF2B5EF4-FFF2-40B4-BE49-F238E27FC236}">
              <a16:creationId xmlns:a16="http://schemas.microsoft.com/office/drawing/2014/main" id="{348F9EE1-3AAC-4B0F-8598-B433B1C41E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1" name="Oval 1086">
          <a:extLst>
            <a:ext uri="{FF2B5EF4-FFF2-40B4-BE49-F238E27FC236}">
              <a16:creationId xmlns:a16="http://schemas.microsoft.com/office/drawing/2014/main" id="{08134FFB-8B41-4E99-A0D2-D6FC26696DE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2" name="Oval 1087">
          <a:extLst>
            <a:ext uri="{FF2B5EF4-FFF2-40B4-BE49-F238E27FC236}">
              <a16:creationId xmlns:a16="http://schemas.microsoft.com/office/drawing/2014/main" id="{A894516A-314F-4D29-8BCD-AA8FCB07CCC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3" name="Oval 1088">
          <a:extLst>
            <a:ext uri="{FF2B5EF4-FFF2-40B4-BE49-F238E27FC236}">
              <a16:creationId xmlns:a16="http://schemas.microsoft.com/office/drawing/2014/main" id="{0D0FD183-65D5-437D-BF95-655198AA8B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4" name="Oval 1089">
          <a:extLst>
            <a:ext uri="{FF2B5EF4-FFF2-40B4-BE49-F238E27FC236}">
              <a16:creationId xmlns:a16="http://schemas.microsoft.com/office/drawing/2014/main" id="{D466DED9-0B01-4D6D-8FAC-82F1780837D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5" name="Oval 1090">
          <a:extLst>
            <a:ext uri="{FF2B5EF4-FFF2-40B4-BE49-F238E27FC236}">
              <a16:creationId xmlns:a16="http://schemas.microsoft.com/office/drawing/2014/main" id="{C995A91C-DE9A-4492-B6D0-DDCE75B288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6" name="Oval 1091">
          <a:extLst>
            <a:ext uri="{FF2B5EF4-FFF2-40B4-BE49-F238E27FC236}">
              <a16:creationId xmlns:a16="http://schemas.microsoft.com/office/drawing/2014/main" id="{F9524789-1DDF-44AD-8043-7ED02F8F52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7" name="Oval 1092">
          <a:extLst>
            <a:ext uri="{FF2B5EF4-FFF2-40B4-BE49-F238E27FC236}">
              <a16:creationId xmlns:a16="http://schemas.microsoft.com/office/drawing/2014/main" id="{EA5142F7-C815-4E11-B42C-3E9F790566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8" name="Oval 1093">
          <a:extLst>
            <a:ext uri="{FF2B5EF4-FFF2-40B4-BE49-F238E27FC236}">
              <a16:creationId xmlns:a16="http://schemas.microsoft.com/office/drawing/2014/main" id="{618DE038-4D24-4D04-BE5C-FF45231C87A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9" name="Oval 1094">
          <a:extLst>
            <a:ext uri="{FF2B5EF4-FFF2-40B4-BE49-F238E27FC236}">
              <a16:creationId xmlns:a16="http://schemas.microsoft.com/office/drawing/2014/main" id="{71E2C2E8-000B-40A4-B24F-DB74ACD804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0" name="Oval 1095">
          <a:extLst>
            <a:ext uri="{FF2B5EF4-FFF2-40B4-BE49-F238E27FC236}">
              <a16:creationId xmlns:a16="http://schemas.microsoft.com/office/drawing/2014/main" id="{9FADF4E5-3E20-4099-9AFF-93034D98E3D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1" name="Oval 1096">
          <a:extLst>
            <a:ext uri="{FF2B5EF4-FFF2-40B4-BE49-F238E27FC236}">
              <a16:creationId xmlns:a16="http://schemas.microsoft.com/office/drawing/2014/main" id="{4A2039F6-D633-463E-98E9-3D6737D39E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2" name="Oval 1097">
          <a:extLst>
            <a:ext uri="{FF2B5EF4-FFF2-40B4-BE49-F238E27FC236}">
              <a16:creationId xmlns:a16="http://schemas.microsoft.com/office/drawing/2014/main" id="{A1846D45-69FA-447A-AB93-2C8DE51A2B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3" name="Oval 1098">
          <a:extLst>
            <a:ext uri="{FF2B5EF4-FFF2-40B4-BE49-F238E27FC236}">
              <a16:creationId xmlns:a16="http://schemas.microsoft.com/office/drawing/2014/main" id="{05FD7401-1928-4A71-9969-D12DFFA7274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4" name="Oval 1099">
          <a:extLst>
            <a:ext uri="{FF2B5EF4-FFF2-40B4-BE49-F238E27FC236}">
              <a16:creationId xmlns:a16="http://schemas.microsoft.com/office/drawing/2014/main" id="{07CDC689-7264-4970-999A-FF55A72F81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5" name="Oval 1100">
          <a:extLst>
            <a:ext uri="{FF2B5EF4-FFF2-40B4-BE49-F238E27FC236}">
              <a16:creationId xmlns:a16="http://schemas.microsoft.com/office/drawing/2014/main" id="{C3ADB611-0174-485E-9579-333DEB032BC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6" name="Oval 1101">
          <a:extLst>
            <a:ext uri="{FF2B5EF4-FFF2-40B4-BE49-F238E27FC236}">
              <a16:creationId xmlns:a16="http://schemas.microsoft.com/office/drawing/2014/main" id="{B18A3EBF-C803-4BEE-AE7D-14A88190A1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7" name="Oval 1102">
          <a:extLst>
            <a:ext uri="{FF2B5EF4-FFF2-40B4-BE49-F238E27FC236}">
              <a16:creationId xmlns:a16="http://schemas.microsoft.com/office/drawing/2014/main" id="{8C666E0B-86F8-4B14-AB79-B9F0699448A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8" name="Oval 1103">
          <a:extLst>
            <a:ext uri="{FF2B5EF4-FFF2-40B4-BE49-F238E27FC236}">
              <a16:creationId xmlns:a16="http://schemas.microsoft.com/office/drawing/2014/main" id="{67A89A37-23A3-4376-95DD-5947D60B69E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9" name="Oval 1104">
          <a:extLst>
            <a:ext uri="{FF2B5EF4-FFF2-40B4-BE49-F238E27FC236}">
              <a16:creationId xmlns:a16="http://schemas.microsoft.com/office/drawing/2014/main" id="{CCD7C529-5EAC-459A-A13A-3B06EA874B3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0" name="Oval 1105">
          <a:extLst>
            <a:ext uri="{FF2B5EF4-FFF2-40B4-BE49-F238E27FC236}">
              <a16:creationId xmlns:a16="http://schemas.microsoft.com/office/drawing/2014/main" id="{EAAEB4DF-B0E6-446E-A858-03E7D3F8E1C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1" name="Oval 1106">
          <a:extLst>
            <a:ext uri="{FF2B5EF4-FFF2-40B4-BE49-F238E27FC236}">
              <a16:creationId xmlns:a16="http://schemas.microsoft.com/office/drawing/2014/main" id="{26901F1A-546F-4123-9E88-687647E7398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2" name="Oval 1107">
          <a:extLst>
            <a:ext uri="{FF2B5EF4-FFF2-40B4-BE49-F238E27FC236}">
              <a16:creationId xmlns:a16="http://schemas.microsoft.com/office/drawing/2014/main" id="{011D4F01-55E3-417A-8281-2125E985C8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3" name="Oval 1108">
          <a:extLst>
            <a:ext uri="{FF2B5EF4-FFF2-40B4-BE49-F238E27FC236}">
              <a16:creationId xmlns:a16="http://schemas.microsoft.com/office/drawing/2014/main" id="{762A40CB-AA1B-4F4A-BBD4-7E162755B6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4" name="Oval 1109">
          <a:extLst>
            <a:ext uri="{FF2B5EF4-FFF2-40B4-BE49-F238E27FC236}">
              <a16:creationId xmlns:a16="http://schemas.microsoft.com/office/drawing/2014/main" id="{0DFBF456-FBCF-4384-8D51-E4E2EE542B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5" name="Oval 1110">
          <a:extLst>
            <a:ext uri="{FF2B5EF4-FFF2-40B4-BE49-F238E27FC236}">
              <a16:creationId xmlns:a16="http://schemas.microsoft.com/office/drawing/2014/main" id="{FA15AC26-2C86-4C0C-ABB9-6C2A3167F40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6" name="Oval 1111">
          <a:extLst>
            <a:ext uri="{FF2B5EF4-FFF2-40B4-BE49-F238E27FC236}">
              <a16:creationId xmlns:a16="http://schemas.microsoft.com/office/drawing/2014/main" id="{85DB4B54-B25D-4643-8A1B-C8295EF513B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7" name="Oval 1112">
          <a:extLst>
            <a:ext uri="{FF2B5EF4-FFF2-40B4-BE49-F238E27FC236}">
              <a16:creationId xmlns:a16="http://schemas.microsoft.com/office/drawing/2014/main" id="{4922E3A4-ED93-4AEE-968A-EBA6339126C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8" name="Oval 1113">
          <a:extLst>
            <a:ext uri="{FF2B5EF4-FFF2-40B4-BE49-F238E27FC236}">
              <a16:creationId xmlns:a16="http://schemas.microsoft.com/office/drawing/2014/main" id="{03623639-7BDE-4C18-92FC-78F6892AB6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9" name="Oval 1114">
          <a:extLst>
            <a:ext uri="{FF2B5EF4-FFF2-40B4-BE49-F238E27FC236}">
              <a16:creationId xmlns:a16="http://schemas.microsoft.com/office/drawing/2014/main" id="{C4BD44E8-77EF-4999-81CA-74E1256542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0" name="Oval 1115">
          <a:extLst>
            <a:ext uri="{FF2B5EF4-FFF2-40B4-BE49-F238E27FC236}">
              <a16:creationId xmlns:a16="http://schemas.microsoft.com/office/drawing/2014/main" id="{DD76EB84-A399-4294-9B64-FB69D8B1D9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1" name="Oval 1116">
          <a:extLst>
            <a:ext uri="{FF2B5EF4-FFF2-40B4-BE49-F238E27FC236}">
              <a16:creationId xmlns:a16="http://schemas.microsoft.com/office/drawing/2014/main" id="{D0A38D15-6437-43F6-B064-A15FD7FFC72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2" name="Oval 1117">
          <a:extLst>
            <a:ext uri="{FF2B5EF4-FFF2-40B4-BE49-F238E27FC236}">
              <a16:creationId xmlns:a16="http://schemas.microsoft.com/office/drawing/2014/main" id="{08F80BB4-BEF0-4CEE-97AF-6515493E81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3" name="Oval 1118">
          <a:extLst>
            <a:ext uri="{FF2B5EF4-FFF2-40B4-BE49-F238E27FC236}">
              <a16:creationId xmlns:a16="http://schemas.microsoft.com/office/drawing/2014/main" id="{551A94E0-A4B8-4200-BF90-A23EE88112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4" name="Oval 1119">
          <a:extLst>
            <a:ext uri="{FF2B5EF4-FFF2-40B4-BE49-F238E27FC236}">
              <a16:creationId xmlns:a16="http://schemas.microsoft.com/office/drawing/2014/main" id="{BBE8DC2C-F31D-43C6-9612-96CC29F8663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5" name="Oval 1120">
          <a:extLst>
            <a:ext uri="{FF2B5EF4-FFF2-40B4-BE49-F238E27FC236}">
              <a16:creationId xmlns:a16="http://schemas.microsoft.com/office/drawing/2014/main" id="{64C390EF-1728-4565-B650-CC154445C0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6" name="Oval 1121">
          <a:extLst>
            <a:ext uri="{FF2B5EF4-FFF2-40B4-BE49-F238E27FC236}">
              <a16:creationId xmlns:a16="http://schemas.microsoft.com/office/drawing/2014/main" id="{9FEE1349-F340-4B42-8F73-BD183E472B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7" name="Oval 1122">
          <a:extLst>
            <a:ext uri="{FF2B5EF4-FFF2-40B4-BE49-F238E27FC236}">
              <a16:creationId xmlns:a16="http://schemas.microsoft.com/office/drawing/2014/main" id="{BED006FA-CB15-4A0E-BA79-55A791256E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8" name="Oval 1123">
          <a:extLst>
            <a:ext uri="{FF2B5EF4-FFF2-40B4-BE49-F238E27FC236}">
              <a16:creationId xmlns:a16="http://schemas.microsoft.com/office/drawing/2014/main" id="{D80D7E0A-85C4-45C1-891A-84BADDD298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9" name="Oval 1124">
          <a:extLst>
            <a:ext uri="{FF2B5EF4-FFF2-40B4-BE49-F238E27FC236}">
              <a16:creationId xmlns:a16="http://schemas.microsoft.com/office/drawing/2014/main" id="{F65455EF-3E0F-4CC9-972A-ECA3B5E95D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0" name="Oval 1125">
          <a:extLst>
            <a:ext uri="{FF2B5EF4-FFF2-40B4-BE49-F238E27FC236}">
              <a16:creationId xmlns:a16="http://schemas.microsoft.com/office/drawing/2014/main" id="{B0361A28-EC66-4AA8-8EDE-3AD5987F049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1" name="Oval 1126">
          <a:extLst>
            <a:ext uri="{FF2B5EF4-FFF2-40B4-BE49-F238E27FC236}">
              <a16:creationId xmlns:a16="http://schemas.microsoft.com/office/drawing/2014/main" id="{D90F567F-6392-4B3C-9257-3D0E79760D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2" name="Oval 1127">
          <a:extLst>
            <a:ext uri="{FF2B5EF4-FFF2-40B4-BE49-F238E27FC236}">
              <a16:creationId xmlns:a16="http://schemas.microsoft.com/office/drawing/2014/main" id="{41054BA9-ACF5-4B22-97EB-F3EC6A4C833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3" name="Oval 1128">
          <a:extLst>
            <a:ext uri="{FF2B5EF4-FFF2-40B4-BE49-F238E27FC236}">
              <a16:creationId xmlns:a16="http://schemas.microsoft.com/office/drawing/2014/main" id="{8760D494-E6F2-4D5B-9D6D-8E1F5DED11B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4" name="Oval 1129">
          <a:extLst>
            <a:ext uri="{FF2B5EF4-FFF2-40B4-BE49-F238E27FC236}">
              <a16:creationId xmlns:a16="http://schemas.microsoft.com/office/drawing/2014/main" id="{0BD44067-9135-472E-8005-216103F652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5" name="Oval 1130">
          <a:extLst>
            <a:ext uri="{FF2B5EF4-FFF2-40B4-BE49-F238E27FC236}">
              <a16:creationId xmlns:a16="http://schemas.microsoft.com/office/drawing/2014/main" id="{DC7B7641-7FDC-449D-8AC6-871AD253CCB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6" name="Oval 1131">
          <a:extLst>
            <a:ext uri="{FF2B5EF4-FFF2-40B4-BE49-F238E27FC236}">
              <a16:creationId xmlns:a16="http://schemas.microsoft.com/office/drawing/2014/main" id="{1A95219A-88ED-4CB7-88DC-87B11A5A2BA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7" name="Oval 1132">
          <a:extLst>
            <a:ext uri="{FF2B5EF4-FFF2-40B4-BE49-F238E27FC236}">
              <a16:creationId xmlns:a16="http://schemas.microsoft.com/office/drawing/2014/main" id="{748AD42E-3A3C-4B27-85F4-D404FC826C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8" name="Oval 1133">
          <a:extLst>
            <a:ext uri="{FF2B5EF4-FFF2-40B4-BE49-F238E27FC236}">
              <a16:creationId xmlns:a16="http://schemas.microsoft.com/office/drawing/2014/main" id="{8313E4F4-F4D6-4511-AF81-A8B26FFE56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9" name="Oval 1134">
          <a:extLst>
            <a:ext uri="{FF2B5EF4-FFF2-40B4-BE49-F238E27FC236}">
              <a16:creationId xmlns:a16="http://schemas.microsoft.com/office/drawing/2014/main" id="{35E7406A-1A01-4D11-ADCC-A5EE0115D3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0" name="Oval 1135">
          <a:extLst>
            <a:ext uri="{FF2B5EF4-FFF2-40B4-BE49-F238E27FC236}">
              <a16:creationId xmlns:a16="http://schemas.microsoft.com/office/drawing/2014/main" id="{7D182344-5E1A-4DEB-95EC-EC6FEC9C200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1" name="Oval 1136">
          <a:extLst>
            <a:ext uri="{FF2B5EF4-FFF2-40B4-BE49-F238E27FC236}">
              <a16:creationId xmlns:a16="http://schemas.microsoft.com/office/drawing/2014/main" id="{F1E9EDA1-ACBD-45ED-90BF-DFC7EACC4B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2" name="Oval 1137">
          <a:extLst>
            <a:ext uri="{FF2B5EF4-FFF2-40B4-BE49-F238E27FC236}">
              <a16:creationId xmlns:a16="http://schemas.microsoft.com/office/drawing/2014/main" id="{FED14BD5-893E-4AD1-BA97-365764FADB9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3" name="Oval 1138">
          <a:extLst>
            <a:ext uri="{FF2B5EF4-FFF2-40B4-BE49-F238E27FC236}">
              <a16:creationId xmlns:a16="http://schemas.microsoft.com/office/drawing/2014/main" id="{019E45FE-C2CE-4EAB-B504-2B83174863D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4" name="Oval 1139">
          <a:extLst>
            <a:ext uri="{FF2B5EF4-FFF2-40B4-BE49-F238E27FC236}">
              <a16:creationId xmlns:a16="http://schemas.microsoft.com/office/drawing/2014/main" id="{D40358FB-77FB-4280-AF37-7159A7EBE8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5" name="Oval 1140">
          <a:extLst>
            <a:ext uri="{FF2B5EF4-FFF2-40B4-BE49-F238E27FC236}">
              <a16:creationId xmlns:a16="http://schemas.microsoft.com/office/drawing/2014/main" id="{9941BA1C-BA0D-48EA-AFA6-432F04D1DA9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6" name="Oval 1141">
          <a:extLst>
            <a:ext uri="{FF2B5EF4-FFF2-40B4-BE49-F238E27FC236}">
              <a16:creationId xmlns:a16="http://schemas.microsoft.com/office/drawing/2014/main" id="{91553C56-D5FF-4DE9-B0FC-186217BF7F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7" name="Oval 1142">
          <a:extLst>
            <a:ext uri="{FF2B5EF4-FFF2-40B4-BE49-F238E27FC236}">
              <a16:creationId xmlns:a16="http://schemas.microsoft.com/office/drawing/2014/main" id="{112FD427-E4D7-44CA-B61E-B5ACD8212D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8" name="Oval 1143">
          <a:extLst>
            <a:ext uri="{FF2B5EF4-FFF2-40B4-BE49-F238E27FC236}">
              <a16:creationId xmlns:a16="http://schemas.microsoft.com/office/drawing/2014/main" id="{0A61E286-9ABB-48D5-86AE-EB0F100E77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9" name="Oval 1144">
          <a:extLst>
            <a:ext uri="{FF2B5EF4-FFF2-40B4-BE49-F238E27FC236}">
              <a16:creationId xmlns:a16="http://schemas.microsoft.com/office/drawing/2014/main" id="{9858155E-B592-42FE-B846-B81FB41AB03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0" name="Oval 1145">
          <a:extLst>
            <a:ext uri="{FF2B5EF4-FFF2-40B4-BE49-F238E27FC236}">
              <a16:creationId xmlns:a16="http://schemas.microsoft.com/office/drawing/2014/main" id="{21D7D5EC-F417-4B9F-AD15-65124F4642C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1" name="Oval 1146">
          <a:extLst>
            <a:ext uri="{FF2B5EF4-FFF2-40B4-BE49-F238E27FC236}">
              <a16:creationId xmlns:a16="http://schemas.microsoft.com/office/drawing/2014/main" id="{3EF1A357-58D7-4527-BB74-FB1E77ABB3C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2" name="Oval 1147">
          <a:extLst>
            <a:ext uri="{FF2B5EF4-FFF2-40B4-BE49-F238E27FC236}">
              <a16:creationId xmlns:a16="http://schemas.microsoft.com/office/drawing/2014/main" id="{8ACE35AC-AB7B-4F47-B2D8-3DF0BA0989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3" name="Oval 1148">
          <a:extLst>
            <a:ext uri="{FF2B5EF4-FFF2-40B4-BE49-F238E27FC236}">
              <a16:creationId xmlns:a16="http://schemas.microsoft.com/office/drawing/2014/main" id="{28CEE218-97C4-4CA5-9AAA-B45E1D07DAF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4" name="Oval 1149">
          <a:extLst>
            <a:ext uri="{FF2B5EF4-FFF2-40B4-BE49-F238E27FC236}">
              <a16:creationId xmlns:a16="http://schemas.microsoft.com/office/drawing/2014/main" id="{195FDA99-0986-46FD-9B78-29C0371C80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5" name="Oval 1150">
          <a:extLst>
            <a:ext uri="{FF2B5EF4-FFF2-40B4-BE49-F238E27FC236}">
              <a16:creationId xmlns:a16="http://schemas.microsoft.com/office/drawing/2014/main" id="{8B09609B-4F2E-44FB-9B51-DDAB2A6E031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6" name="Oval 1151">
          <a:extLst>
            <a:ext uri="{FF2B5EF4-FFF2-40B4-BE49-F238E27FC236}">
              <a16:creationId xmlns:a16="http://schemas.microsoft.com/office/drawing/2014/main" id="{8F036A6F-E537-49C2-B2BD-970A4440E4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7" name="Oval 1152">
          <a:extLst>
            <a:ext uri="{FF2B5EF4-FFF2-40B4-BE49-F238E27FC236}">
              <a16:creationId xmlns:a16="http://schemas.microsoft.com/office/drawing/2014/main" id="{CE3A378C-E069-43AA-87B2-4019C39791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8" name="Oval 1153">
          <a:extLst>
            <a:ext uri="{FF2B5EF4-FFF2-40B4-BE49-F238E27FC236}">
              <a16:creationId xmlns:a16="http://schemas.microsoft.com/office/drawing/2014/main" id="{A1F057BE-053D-4060-96B8-FAEDC62C42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9" name="Oval 1154">
          <a:extLst>
            <a:ext uri="{FF2B5EF4-FFF2-40B4-BE49-F238E27FC236}">
              <a16:creationId xmlns:a16="http://schemas.microsoft.com/office/drawing/2014/main" id="{783FC621-21F1-4D37-9D06-BEF35DA7AC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0" name="Oval 1155">
          <a:extLst>
            <a:ext uri="{FF2B5EF4-FFF2-40B4-BE49-F238E27FC236}">
              <a16:creationId xmlns:a16="http://schemas.microsoft.com/office/drawing/2014/main" id="{7221931F-5990-475F-9A23-E03533CC2A9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1" name="Oval 1156">
          <a:extLst>
            <a:ext uri="{FF2B5EF4-FFF2-40B4-BE49-F238E27FC236}">
              <a16:creationId xmlns:a16="http://schemas.microsoft.com/office/drawing/2014/main" id="{F63F989D-6770-4F1D-A839-8A1B285C39C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2" name="Oval 1157">
          <a:extLst>
            <a:ext uri="{FF2B5EF4-FFF2-40B4-BE49-F238E27FC236}">
              <a16:creationId xmlns:a16="http://schemas.microsoft.com/office/drawing/2014/main" id="{CD506EEA-5E8F-4CD4-88B7-5D1D72567A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3" name="Oval 1158">
          <a:extLst>
            <a:ext uri="{FF2B5EF4-FFF2-40B4-BE49-F238E27FC236}">
              <a16:creationId xmlns:a16="http://schemas.microsoft.com/office/drawing/2014/main" id="{A61EB7B7-5E48-4153-A7A1-285BBAFCCF0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4" name="Oval 1159">
          <a:extLst>
            <a:ext uri="{FF2B5EF4-FFF2-40B4-BE49-F238E27FC236}">
              <a16:creationId xmlns:a16="http://schemas.microsoft.com/office/drawing/2014/main" id="{B6198A33-BCAC-4F5D-916C-BB2D4E1F66C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5" name="Oval 1160">
          <a:extLst>
            <a:ext uri="{FF2B5EF4-FFF2-40B4-BE49-F238E27FC236}">
              <a16:creationId xmlns:a16="http://schemas.microsoft.com/office/drawing/2014/main" id="{8C025D62-0152-4B2B-BC25-10A2BEA02B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6" name="Oval 1161">
          <a:extLst>
            <a:ext uri="{FF2B5EF4-FFF2-40B4-BE49-F238E27FC236}">
              <a16:creationId xmlns:a16="http://schemas.microsoft.com/office/drawing/2014/main" id="{3B29CD31-7975-4034-B1DE-1626D26531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7" name="Oval 1162">
          <a:extLst>
            <a:ext uri="{FF2B5EF4-FFF2-40B4-BE49-F238E27FC236}">
              <a16:creationId xmlns:a16="http://schemas.microsoft.com/office/drawing/2014/main" id="{0EF49987-B161-4385-814B-5B5AFFE6D1D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8" name="Oval 1163">
          <a:extLst>
            <a:ext uri="{FF2B5EF4-FFF2-40B4-BE49-F238E27FC236}">
              <a16:creationId xmlns:a16="http://schemas.microsoft.com/office/drawing/2014/main" id="{BE4BF00F-BE08-4D72-8413-6CF061AC0D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9" name="Oval 1164">
          <a:extLst>
            <a:ext uri="{FF2B5EF4-FFF2-40B4-BE49-F238E27FC236}">
              <a16:creationId xmlns:a16="http://schemas.microsoft.com/office/drawing/2014/main" id="{07A12FBA-FCA3-4727-BC4D-9952A193594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0" name="Oval 1165">
          <a:extLst>
            <a:ext uri="{FF2B5EF4-FFF2-40B4-BE49-F238E27FC236}">
              <a16:creationId xmlns:a16="http://schemas.microsoft.com/office/drawing/2014/main" id="{366B6C72-383D-4CF8-BFB4-620873FAC7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1" name="Oval 1166">
          <a:extLst>
            <a:ext uri="{FF2B5EF4-FFF2-40B4-BE49-F238E27FC236}">
              <a16:creationId xmlns:a16="http://schemas.microsoft.com/office/drawing/2014/main" id="{447979E9-A9C4-4D1D-B780-AA9F98345E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2" name="Oval 1167">
          <a:extLst>
            <a:ext uri="{FF2B5EF4-FFF2-40B4-BE49-F238E27FC236}">
              <a16:creationId xmlns:a16="http://schemas.microsoft.com/office/drawing/2014/main" id="{F03325D3-BE09-44EA-AE7E-A3CD1751CAA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3" name="Oval 1168">
          <a:extLst>
            <a:ext uri="{FF2B5EF4-FFF2-40B4-BE49-F238E27FC236}">
              <a16:creationId xmlns:a16="http://schemas.microsoft.com/office/drawing/2014/main" id="{D2BF3794-49BD-4B70-B5AB-28B03207693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4" name="Oval 1169">
          <a:extLst>
            <a:ext uri="{FF2B5EF4-FFF2-40B4-BE49-F238E27FC236}">
              <a16:creationId xmlns:a16="http://schemas.microsoft.com/office/drawing/2014/main" id="{A5C2245E-4799-47C8-8495-FF89F548E8F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5" name="Oval 1170">
          <a:extLst>
            <a:ext uri="{FF2B5EF4-FFF2-40B4-BE49-F238E27FC236}">
              <a16:creationId xmlns:a16="http://schemas.microsoft.com/office/drawing/2014/main" id="{FAEADA0F-9D06-409B-B36E-AE88E35C0D7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6" name="Oval 1171">
          <a:extLst>
            <a:ext uri="{FF2B5EF4-FFF2-40B4-BE49-F238E27FC236}">
              <a16:creationId xmlns:a16="http://schemas.microsoft.com/office/drawing/2014/main" id="{4B9EB81E-779D-4135-A736-55A7E148B9A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7" name="Oval 1172">
          <a:extLst>
            <a:ext uri="{FF2B5EF4-FFF2-40B4-BE49-F238E27FC236}">
              <a16:creationId xmlns:a16="http://schemas.microsoft.com/office/drawing/2014/main" id="{719292AA-AC5F-4AF5-8DB5-DA0AB755C8C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8" name="Oval 1173">
          <a:extLst>
            <a:ext uri="{FF2B5EF4-FFF2-40B4-BE49-F238E27FC236}">
              <a16:creationId xmlns:a16="http://schemas.microsoft.com/office/drawing/2014/main" id="{65004E16-A6DA-4A3D-9E2E-A6EA7219FDA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9" name="Oval 1174">
          <a:extLst>
            <a:ext uri="{FF2B5EF4-FFF2-40B4-BE49-F238E27FC236}">
              <a16:creationId xmlns:a16="http://schemas.microsoft.com/office/drawing/2014/main" id="{2339FFA4-AD78-4A4C-B925-01D6C82A4E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0" name="Oval 1175">
          <a:extLst>
            <a:ext uri="{FF2B5EF4-FFF2-40B4-BE49-F238E27FC236}">
              <a16:creationId xmlns:a16="http://schemas.microsoft.com/office/drawing/2014/main" id="{E0ECAED8-0263-490F-92D9-B8226E5B571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1" name="Oval 1497">
          <a:extLst>
            <a:ext uri="{FF2B5EF4-FFF2-40B4-BE49-F238E27FC236}">
              <a16:creationId xmlns:a16="http://schemas.microsoft.com/office/drawing/2014/main" id="{949045B9-0FBD-4D2E-A4BD-F71633DF5C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2" name="Oval 1498">
          <a:extLst>
            <a:ext uri="{FF2B5EF4-FFF2-40B4-BE49-F238E27FC236}">
              <a16:creationId xmlns:a16="http://schemas.microsoft.com/office/drawing/2014/main" id="{1C4C1D0F-8636-4282-ADD7-67AD3F432D9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3" name="Oval 1499">
          <a:extLst>
            <a:ext uri="{FF2B5EF4-FFF2-40B4-BE49-F238E27FC236}">
              <a16:creationId xmlns:a16="http://schemas.microsoft.com/office/drawing/2014/main" id="{4E482C34-7C8C-4170-9B79-3EBB40912D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4" name="Oval 1500">
          <a:extLst>
            <a:ext uri="{FF2B5EF4-FFF2-40B4-BE49-F238E27FC236}">
              <a16:creationId xmlns:a16="http://schemas.microsoft.com/office/drawing/2014/main" id="{6BD19696-0368-4C49-A742-155FEFB3CF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5" name="Oval 1501">
          <a:extLst>
            <a:ext uri="{FF2B5EF4-FFF2-40B4-BE49-F238E27FC236}">
              <a16:creationId xmlns:a16="http://schemas.microsoft.com/office/drawing/2014/main" id="{F2D8CCF7-62DA-4727-9240-62B280EFE3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6" name="Oval 1502">
          <a:extLst>
            <a:ext uri="{FF2B5EF4-FFF2-40B4-BE49-F238E27FC236}">
              <a16:creationId xmlns:a16="http://schemas.microsoft.com/office/drawing/2014/main" id="{8021614B-D68F-4BF3-A628-3373491E046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7" name="Oval 1503">
          <a:extLst>
            <a:ext uri="{FF2B5EF4-FFF2-40B4-BE49-F238E27FC236}">
              <a16:creationId xmlns:a16="http://schemas.microsoft.com/office/drawing/2014/main" id="{3DA0AF8D-5885-4471-8F7C-C3B5EAF4793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8" name="Oval 1504">
          <a:extLst>
            <a:ext uri="{FF2B5EF4-FFF2-40B4-BE49-F238E27FC236}">
              <a16:creationId xmlns:a16="http://schemas.microsoft.com/office/drawing/2014/main" id="{064A21C2-2621-45D6-BD16-02D35938DB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9" name="Oval 1505">
          <a:extLst>
            <a:ext uri="{FF2B5EF4-FFF2-40B4-BE49-F238E27FC236}">
              <a16:creationId xmlns:a16="http://schemas.microsoft.com/office/drawing/2014/main" id="{14C29A31-0840-440F-9A69-15ECAEA5C6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0" name="Oval 1506">
          <a:extLst>
            <a:ext uri="{FF2B5EF4-FFF2-40B4-BE49-F238E27FC236}">
              <a16:creationId xmlns:a16="http://schemas.microsoft.com/office/drawing/2014/main" id="{16B79856-9CAE-49E3-9431-AF2558099D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1" name="Oval 1507">
          <a:extLst>
            <a:ext uri="{FF2B5EF4-FFF2-40B4-BE49-F238E27FC236}">
              <a16:creationId xmlns:a16="http://schemas.microsoft.com/office/drawing/2014/main" id="{6110FB0C-561F-48BF-B826-F7DF9296E31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2" name="Oval 1508">
          <a:extLst>
            <a:ext uri="{FF2B5EF4-FFF2-40B4-BE49-F238E27FC236}">
              <a16:creationId xmlns:a16="http://schemas.microsoft.com/office/drawing/2014/main" id="{79DA7549-6F20-4F26-8898-11688DFC73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3" name="Oval 1509">
          <a:extLst>
            <a:ext uri="{FF2B5EF4-FFF2-40B4-BE49-F238E27FC236}">
              <a16:creationId xmlns:a16="http://schemas.microsoft.com/office/drawing/2014/main" id="{C6603D95-DA5A-4F42-96E0-8A151BCAAC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4" name="Oval 1510">
          <a:extLst>
            <a:ext uri="{FF2B5EF4-FFF2-40B4-BE49-F238E27FC236}">
              <a16:creationId xmlns:a16="http://schemas.microsoft.com/office/drawing/2014/main" id="{57DF690C-DEF5-4A47-91B4-9006389513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5" name="Oval 1511">
          <a:extLst>
            <a:ext uri="{FF2B5EF4-FFF2-40B4-BE49-F238E27FC236}">
              <a16:creationId xmlns:a16="http://schemas.microsoft.com/office/drawing/2014/main" id="{66952CD8-3590-48B9-9C90-D7901A43B42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6" name="Oval 1512">
          <a:extLst>
            <a:ext uri="{FF2B5EF4-FFF2-40B4-BE49-F238E27FC236}">
              <a16:creationId xmlns:a16="http://schemas.microsoft.com/office/drawing/2014/main" id="{B2F366A5-16A6-4A53-8857-3AD1EA693D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7" name="Oval 1513">
          <a:extLst>
            <a:ext uri="{FF2B5EF4-FFF2-40B4-BE49-F238E27FC236}">
              <a16:creationId xmlns:a16="http://schemas.microsoft.com/office/drawing/2014/main" id="{7F541B11-B60C-42BD-B520-37AC3CCF92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8" name="Oval 1514">
          <a:extLst>
            <a:ext uri="{FF2B5EF4-FFF2-40B4-BE49-F238E27FC236}">
              <a16:creationId xmlns:a16="http://schemas.microsoft.com/office/drawing/2014/main" id="{F6691BE9-1D56-4EE4-A6C0-8374B248830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9" name="Oval 1515">
          <a:extLst>
            <a:ext uri="{FF2B5EF4-FFF2-40B4-BE49-F238E27FC236}">
              <a16:creationId xmlns:a16="http://schemas.microsoft.com/office/drawing/2014/main" id="{E0890DAA-9C15-4741-8756-3385A620B7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0" name="Oval 1516">
          <a:extLst>
            <a:ext uri="{FF2B5EF4-FFF2-40B4-BE49-F238E27FC236}">
              <a16:creationId xmlns:a16="http://schemas.microsoft.com/office/drawing/2014/main" id="{F20C571C-ED1C-4C40-A0B6-D3A19D6E285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1" name="Oval 1517">
          <a:extLst>
            <a:ext uri="{FF2B5EF4-FFF2-40B4-BE49-F238E27FC236}">
              <a16:creationId xmlns:a16="http://schemas.microsoft.com/office/drawing/2014/main" id="{4CC87D9C-2939-45BF-BD50-58AB9C2F5D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2" name="Oval 1518">
          <a:extLst>
            <a:ext uri="{FF2B5EF4-FFF2-40B4-BE49-F238E27FC236}">
              <a16:creationId xmlns:a16="http://schemas.microsoft.com/office/drawing/2014/main" id="{9C697F66-4D1F-4AC4-8E97-F912EC35BD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3" name="Oval 1519">
          <a:extLst>
            <a:ext uri="{FF2B5EF4-FFF2-40B4-BE49-F238E27FC236}">
              <a16:creationId xmlns:a16="http://schemas.microsoft.com/office/drawing/2014/main" id="{F6BDF77C-4576-4BC3-9392-7AE5940DFB8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4" name="Oval 1520">
          <a:extLst>
            <a:ext uri="{FF2B5EF4-FFF2-40B4-BE49-F238E27FC236}">
              <a16:creationId xmlns:a16="http://schemas.microsoft.com/office/drawing/2014/main" id="{2B7B5E94-454C-44D9-92C8-137BD3ADBCE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5" name="Oval 1521">
          <a:extLst>
            <a:ext uri="{FF2B5EF4-FFF2-40B4-BE49-F238E27FC236}">
              <a16:creationId xmlns:a16="http://schemas.microsoft.com/office/drawing/2014/main" id="{01EE4130-0AF9-468A-827D-D4E80B6B5DE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6" name="Oval 1522">
          <a:extLst>
            <a:ext uri="{FF2B5EF4-FFF2-40B4-BE49-F238E27FC236}">
              <a16:creationId xmlns:a16="http://schemas.microsoft.com/office/drawing/2014/main" id="{C129C533-229B-4191-95EF-BFEBC844A9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7" name="Oval 1523">
          <a:extLst>
            <a:ext uri="{FF2B5EF4-FFF2-40B4-BE49-F238E27FC236}">
              <a16:creationId xmlns:a16="http://schemas.microsoft.com/office/drawing/2014/main" id="{1B40AA67-18C9-414A-8B77-8937AB97792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8" name="Oval 1524">
          <a:extLst>
            <a:ext uri="{FF2B5EF4-FFF2-40B4-BE49-F238E27FC236}">
              <a16:creationId xmlns:a16="http://schemas.microsoft.com/office/drawing/2014/main" id="{E7E6896E-CA72-45B8-B5DB-0E292DA3AA1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9" name="Oval 1525">
          <a:extLst>
            <a:ext uri="{FF2B5EF4-FFF2-40B4-BE49-F238E27FC236}">
              <a16:creationId xmlns:a16="http://schemas.microsoft.com/office/drawing/2014/main" id="{F4522BD2-D0C7-458A-A942-AEF5F02A38D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0" name="Oval 1526">
          <a:extLst>
            <a:ext uri="{FF2B5EF4-FFF2-40B4-BE49-F238E27FC236}">
              <a16:creationId xmlns:a16="http://schemas.microsoft.com/office/drawing/2014/main" id="{EDC8F0F6-A532-41FF-A211-BBF84E7589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1" name="Oval 1527">
          <a:extLst>
            <a:ext uri="{FF2B5EF4-FFF2-40B4-BE49-F238E27FC236}">
              <a16:creationId xmlns:a16="http://schemas.microsoft.com/office/drawing/2014/main" id="{FAD623B2-D61E-4156-8ACD-18D928E3B52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2" name="Oval 1528">
          <a:extLst>
            <a:ext uri="{FF2B5EF4-FFF2-40B4-BE49-F238E27FC236}">
              <a16:creationId xmlns:a16="http://schemas.microsoft.com/office/drawing/2014/main" id="{7A259AFA-92F8-49A7-B94F-46B33F9424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3" name="Oval 1529">
          <a:extLst>
            <a:ext uri="{FF2B5EF4-FFF2-40B4-BE49-F238E27FC236}">
              <a16:creationId xmlns:a16="http://schemas.microsoft.com/office/drawing/2014/main" id="{125942D4-3C93-4C38-8A91-F746696A80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4" name="Oval 1530">
          <a:extLst>
            <a:ext uri="{FF2B5EF4-FFF2-40B4-BE49-F238E27FC236}">
              <a16:creationId xmlns:a16="http://schemas.microsoft.com/office/drawing/2014/main" id="{6D1D8ED3-1E2D-4088-8F8E-BC6DD5F549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5" name="Oval 1531">
          <a:extLst>
            <a:ext uri="{FF2B5EF4-FFF2-40B4-BE49-F238E27FC236}">
              <a16:creationId xmlns:a16="http://schemas.microsoft.com/office/drawing/2014/main" id="{2FB94E8C-E0B0-459A-994D-4F4DD309B2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6" name="Oval 1532">
          <a:extLst>
            <a:ext uri="{FF2B5EF4-FFF2-40B4-BE49-F238E27FC236}">
              <a16:creationId xmlns:a16="http://schemas.microsoft.com/office/drawing/2014/main" id="{645C39D0-B04C-42CF-BC83-48744283FF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7" name="Oval 1533">
          <a:extLst>
            <a:ext uri="{FF2B5EF4-FFF2-40B4-BE49-F238E27FC236}">
              <a16:creationId xmlns:a16="http://schemas.microsoft.com/office/drawing/2014/main" id="{3C7A92A3-ED6F-4FA6-AE14-BF4B243F65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8" name="Oval 1534">
          <a:extLst>
            <a:ext uri="{FF2B5EF4-FFF2-40B4-BE49-F238E27FC236}">
              <a16:creationId xmlns:a16="http://schemas.microsoft.com/office/drawing/2014/main" id="{8C5E1385-9A4A-45CE-B4E8-72D13E4C7F5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9" name="Oval 1535">
          <a:extLst>
            <a:ext uri="{FF2B5EF4-FFF2-40B4-BE49-F238E27FC236}">
              <a16:creationId xmlns:a16="http://schemas.microsoft.com/office/drawing/2014/main" id="{082C5C93-A68D-4560-88DB-38950D4D456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0" name="Oval 1536">
          <a:extLst>
            <a:ext uri="{FF2B5EF4-FFF2-40B4-BE49-F238E27FC236}">
              <a16:creationId xmlns:a16="http://schemas.microsoft.com/office/drawing/2014/main" id="{42BA335F-3A85-4CED-B9C6-B3657E8C795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1" name="Oval 1537">
          <a:extLst>
            <a:ext uri="{FF2B5EF4-FFF2-40B4-BE49-F238E27FC236}">
              <a16:creationId xmlns:a16="http://schemas.microsoft.com/office/drawing/2014/main" id="{1C37F27D-0992-4365-A8F6-2DDA7C0150B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2" name="Oval 1538">
          <a:extLst>
            <a:ext uri="{FF2B5EF4-FFF2-40B4-BE49-F238E27FC236}">
              <a16:creationId xmlns:a16="http://schemas.microsoft.com/office/drawing/2014/main" id="{19F6F495-2133-4409-AF46-9F43080DAC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3" name="Oval 1539">
          <a:extLst>
            <a:ext uri="{FF2B5EF4-FFF2-40B4-BE49-F238E27FC236}">
              <a16:creationId xmlns:a16="http://schemas.microsoft.com/office/drawing/2014/main" id="{64BCDEC9-EDE9-48BC-8550-30AA1171B84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4" name="Oval 1540">
          <a:extLst>
            <a:ext uri="{FF2B5EF4-FFF2-40B4-BE49-F238E27FC236}">
              <a16:creationId xmlns:a16="http://schemas.microsoft.com/office/drawing/2014/main" id="{DD9B4C0E-0827-44AB-84E7-8F8CB7F386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5" name="Oval 1541">
          <a:extLst>
            <a:ext uri="{FF2B5EF4-FFF2-40B4-BE49-F238E27FC236}">
              <a16:creationId xmlns:a16="http://schemas.microsoft.com/office/drawing/2014/main" id="{9AA95E89-4401-4231-B84C-D16C61CADA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6" name="Oval 1542">
          <a:extLst>
            <a:ext uri="{FF2B5EF4-FFF2-40B4-BE49-F238E27FC236}">
              <a16:creationId xmlns:a16="http://schemas.microsoft.com/office/drawing/2014/main" id="{047A7F10-00BD-4E71-8D77-0491209F38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7" name="Oval 1543">
          <a:extLst>
            <a:ext uri="{FF2B5EF4-FFF2-40B4-BE49-F238E27FC236}">
              <a16:creationId xmlns:a16="http://schemas.microsoft.com/office/drawing/2014/main" id="{A971CD98-06BB-47BB-B1B7-9AA9AE85B6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8" name="Oval 1544">
          <a:extLst>
            <a:ext uri="{FF2B5EF4-FFF2-40B4-BE49-F238E27FC236}">
              <a16:creationId xmlns:a16="http://schemas.microsoft.com/office/drawing/2014/main" id="{B0706AFA-F637-45EF-B08C-E123580B2C6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9" name="Oval 1545">
          <a:extLst>
            <a:ext uri="{FF2B5EF4-FFF2-40B4-BE49-F238E27FC236}">
              <a16:creationId xmlns:a16="http://schemas.microsoft.com/office/drawing/2014/main" id="{3CB214B7-563F-467F-ABB3-3C94AB68850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0" name="Oval 1546">
          <a:extLst>
            <a:ext uri="{FF2B5EF4-FFF2-40B4-BE49-F238E27FC236}">
              <a16:creationId xmlns:a16="http://schemas.microsoft.com/office/drawing/2014/main" id="{AD4F5A25-7A3F-427F-BB33-486917E9A99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1" name="Oval 1547">
          <a:extLst>
            <a:ext uri="{FF2B5EF4-FFF2-40B4-BE49-F238E27FC236}">
              <a16:creationId xmlns:a16="http://schemas.microsoft.com/office/drawing/2014/main" id="{3671947C-7326-497E-B72D-89AFD30C31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2" name="Oval 1548">
          <a:extLst>
            <a:ext uri="{FF2B5EF4-FFF2-40B4-BE49-F238E27FC236}">
              <a16:creationId xmlns:a16="http://schemas.microsoft.com/office/drawing/2014/main" id="{D1CA79F4-CB20-4646-B429-F58D460582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3" name="Oval 1549">
          <a:extLst>
            <a:ext uri="{FF2B5EF4-FFF2-40B4-BE49-F238E27FC236}">
              <a16:creationId xmlns:a16="http://schemas.microsoft.com/office/drawing/2014/main" id="{713AF907-1007-423B-B671-845B52A7F2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4" name="Oval 1550">
          <a:extLst>
            <a:ext uri="{FF2B5EF4-FFF2-40B4-BE49-F238E27FC236}">
              <a16:creationId xmlns:a16="http://schemas.microsoft.com/office/drawing/2014/main" id="{02F59103-1CBC-4A5F-885B-A671354C7F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5" name="Oval 1551">
          <a:extLst>
            <a:ext uri="{FF2B5EF4-FFF2-40B4-BE49-F238E27FC236}">
              <a16:creationId xmlns:a16="http://schemas.microsoft.com/office/drawing/2014/main" id="{28D3A262-8476-44E7-87FC-0176A8FA0B7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6" name="Oval 1552">
          <a:extLst>
            <a:ext uri="{FF2B5EF4-FFF2-40B4-BE49-F238E27FC236}">
              <a16:creationId xmlns:a16="http://schemas.microsoft.com/office/drawing/2014/main" id="{E3EFFF5A-99C4-461F-B193-AD7A062C54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7" name="Oval 1553">
          <a:extLst>
            <a:ext uri="{FF2B5EF4-FFF2-40B4-BE49-F238E27FC236}">
              <a16:creationId xmlns:a16="http://schemas.microsoft.com/office/drawing/2014/main" id="{CF99FD5E-E19E-4B2E-B472-66584B79206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8" name="Oval 1554">
          <a:extLst>
            <a:ext uri="{FF2B5EF4-FFF2-40B4-BE49-F238E27FC236}">
              <a16:creationId xmlns:a16="http://schemas.microsoft.com/office/drawing/2014/main" id="{59DDC512-5B51-4BAA-AE53-47687F9873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9" name="Oval 1555">
          <a:extLst>
            <a:ext uri="{FF2B5EF4-FFF2-40B4-BE49-F238E27FC236}">
              <a16:creationId xmlns:a16="http://schemas.microsoft.com/office/drawing/2014/main" id="{A5F696A4-D1D3-442B-A800-3E072F28598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0" name="Oval 1556">
          <a:extLst>
            <a:ext uri="{FF2B5EF4-FFF2-40B4-BE49-F238E27FC236}">
              <a16:creationId xmlns:a16="http://schemas.microsoft.com/office/drawing/2014/main" id="{02001B4D-ACD1-48BD-9A5D-FC16AD8DC3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1" name="Oval 1557">
          <a:extLst>
            <a:ext uri="{FF2B5EF4-FFF2-40B4-BE49-F238E27FC236}">
              <a16:creationId xmlns:a16="http://schemas.microsoft.com/office/drawing/2014/main" id="{E7DD09E6-C000-4435-B1E0-0ACAA476B96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2" name="Oval 1558">
          <a:extLst>
            <a:ext uri="{FF2B5EF4-FFF2-40B4-BE49-F238E27FC236}">
              <a16:creationId xmlns:a16="http://schemas.microsoft.com/office/drawing/2014/main" id="{111F732D-66E5-4DAF-8C0B-BA661B1F0C5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3" name="Oval 1559">
          <a:extLst>
            <a:ext uri="{FF2B5EF4-FFF2-40B4-BE49-F238E27FC236}">
              <a16:creationId xmlns:a16="http://schemas.microsoft.com/office/drawing/2014/main" id="{242BF173-F218-444B-BEFE-2B06C32A4CA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4" name="Oval 1560">
          <a:extLst>
            <a:ext uri="{FF2B5EF4-FFF2-40B4-BE49-F238E27FC236}">
              <a16:creationId xmlns:a16="http://schemas.microsoft.com/office/drawing/2014/main" id="{50FC7279-5AB8-4396-BA8B-EA6FBF5FB5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5" name="Oval 1561">
          <a:extLst>
            <a:ext uri="{FF2B5EF4-FFF2-40B4-BE49-F238E27FC236}">
              <a16:creationId xmlns:a16="http://schemas.microsoft.com/office/drawing/2014/main" id="{C249EA7B-5A09-42E9-A8C9-B075F57E84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6" name="Oval 1562">
          <a:extLst>
            <a:ext uri="{FF2B5EF4-FFF2-40B4-BE49-F238E27FC236}">
              <a16:creationId xmlns:a16="http://schemas.microsoft.com/office/drawing/2014/main" id="{3BD959A9-AE22-4C96-A4AD-CCB3E7DDBE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7" name="Oval 1563">
          <a:extLst>
            <a:ext uri="{FF2B5EF4-FFF2-40B4-BE49-F238E27FC236}">
              <a16:creationId xmlns:a16="http://schemas.microsoft.com/office/drawing/2014/main" id="{69DBDF69-B8D8-42AB-B8EF-7BB27FD6E2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8" name="Oval 1564">
          <a:extLst>
            <a:ext uri="{FF2B5EF4-FFF2-40B4-BE49-F238E27FC236}">
              <a16:creationId xmlns:a16="http://schemas.microsoft.com/office/drawing/2014/main" id="{290F9C0D-15BF-4BFC-820A-9BF2D65937F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9" name="Oval 1565">
          <a:extLst>
            <a:ext uri="{FF2B5EF4-FFF2-40B4-BE49-F238E27FC236}">
              <a16:creationId xmlns:a16="http://schemas.microsoft.com/office/drawing/2014/main" id="{3E0E84DA-27A1-4381-AC29-D0D5BBB215F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0" name="Oval 1566">
          <a:extLst>
            <a:ext uri="{FF2B5EF4-FFF2-40B4-BE49-F238E27FC236}">
              <a16:creationId xmlns:a16="http://schemas.microsoft.com/office/drawing/2014/main" id="{AF2E65F9-F385-4E53-9E06-A760CA7F1C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1" name="Oval 1567">
          <a:extLst>
            <a:ext uri="{FF2B5EF4-FFF2-40B4-BE49-F238E27FC236}">
              <a16:creationId xmlns:a16="http://schemas.microsoft.com/office/drawing/2014/main" id="{D60D991B-D9DA-4081-8812-AD7150B143F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2" name="Oval 1568">
          <a:extLst>
            <a:ext uri="{FF2B5EF4-FFF2-40B4-BE49-F238E27FC236}">
              <a16:creationId xmlns:a16="http://schemas.microsoft.com/office/drawing/2014/main" id="{45D5B2CC-9BC4-484D-B1C5-F701A75F98B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3" name="Oval 1569">
          <a:extLst>
            <a:ext uri="{FF2B5EF4-FFF2-40B4-BE49-F238E27FC236}">
              <a16:creationId xmlns:a16="http://schemas.microsoft.com/office/drawing/2014/main" id="{5429FCD8-EC54-49CB-A8ED-A09C28D987D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4" name="Oval 1570">
          <a:extLst>
            <a:ext uri="{FF2B5EF4-FFF2-40B4-BE49-F238E27FC236}">
              <a16:creationId xmlns:a16="http://schemas.microsoft.com/office/drawing/2014/main" id="{F1A1480E-7525-4761-AE9E-D0C6768BFC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5" name="Oval 1571">
          <a:extLst>
            <a:ext uri="{FF2B5EF4-FFF2-40B4-BE49-F238E27FC236}">
              <a16:creationId xmlns:a16="http://schemas.microsoft.com/office/drawing/2014/main" id="{69344A3E-560E-4D2B-81EC-BB7FBB9755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6" name="Oval 1572">
          <a:extLst>
            <a:ext uri="{FF2B5EF4-FFF2-40B4-BE49-F238E27FC236}">
              <a16:creationId xmlns:a16="http://schemas.microsoft.com/office/drawing/2014/main" id="{5AD10C16-587B-48F1-873A-3FF91946E0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7" name="Oval 1573">
          <a:extLst>
            <a:ext uri="{FF2B5EF4-FFF2-40B4-BE49-F238E27FC236}">
              <a16:creationId xmlns:a16="http://schemas.microsoft.com/office/drawing/2014/main" id="{1D109F6C-9807-46FC-9368-E547B46FB38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8" name="Oval 1574">
          <a:extLst>
            <a:ext uri="{FF2B5EF4-FFF2-40B4-BE49-F238E27FC236}">
              <a16:creationId xmlns:a16="http://schemas.microsoft.com/office/drawing/2014/main" id="{866AF4B6-980A-48E3-AC5A-7D0A0304E43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9" name="Oval 1575">
          <a:extLst>
            <a:ext uri="{FF2B5EF4-FFF2-40B4-BE49-F238E27FC236}">
              <a16:creationId xmlns:a16="http://schemas.microsoft.com/office/drawing/2014/main" id="{1D9D27BC-F5AE-4FF2-8EF2-85A7C38337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0" name="Oval 1576">
          <a:extLst>
            <a:ext uri="{FF2B5EF4-FFF2-40B4-BE49-F238E27FC236}">
              <a16:creationId xmlns:a16="http://schemas.microsoft.com/office/drawing/2014/main" id="{0539B67F-1AE1-474A-B1FB-D6F1E7DEF9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1" name="Oval 1577">
          <a:extLst>
            <a:ext uri="{FF2B5EF4-FFF2-40B4-BE49-F238E27FC236}">
              <a16:creationId xmlns:a16="http://schemas.microsoft.com/office/drawing/2014/main" id="{5E7E68C4-E27F-498F-B2C1-44FC5AA439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2" name="Oval 1578">
          <a:extLst>
            <a:ext uri="{FF2B5EF4-FFF2-40B4-BE49-F238E27FC236}">
              <a16:creationId xmlns:a16="http://schemas.microsoft.com/office/drawing/2014/main" id="{8D93A521-20A8-4C9F-8979-2656172700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3" name="Oval 1579">
          <a:extLst>
            <a:ext uri="{FF2B5EF4-FFF2-40B4-BE49-F238E27FC236}">
              <a16:creationId xmlns:a16="http://schemas.microsoft.com/office/drawing/2014/main" id="{D20E695E-5B28-4EA8-8DCA-EF49481F6A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4" name="Oval 1580">
          <a:extLst>
            <a:ext uri="{FF2B5EF4-FFF2-40B4-BE49-F238E27FC236}">
              <a16:creationId xmlns:a16="http://schemas.microsoft.com/office/drawing/2014/main" id="{3C38D558-0A4D-489C-8EB2-896D4F26F5E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5" name="Oval 1581">
          <a:extLst>
            <a:ext uri="{FF2B5EF4-FFF2-40B4-BE49-F238E27FC236}">
              <a16:creationId xmlns:a16="http://schemas.microsoft.com/office/drawing/2014/main" id="{8933185B-C0CA-453B-B85B-B1925BCB5D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6" name="Oval 1582">
          <a:extLst>
            <a:ext uri="{FF2B5EF4-FFF2-40B4-BE49-F238E27FC236}">
              <a16:creationId xmlns:a16="http://schemas.microsoft.com/office/drawing/2014/main" id="{68F2F89D-F504-4B54-B5FE-0631E5F2EA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7" name="Oval 1583">
          <a:extLst>
            <a:ext uri="{FF2B5EF4-FFF2-40B4-BE49-F238E27FC236}">
              <a16:creationId xmlns:a16="http://schemas.microsoft.com/office/drawing/2014/main" id="{99E5921D-F9EB-433E-84CC-311536670B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8" name="Oval 1584">
          <a:extLst>
            <a:ext uri="{FF2B5EF4-FFF2-40B4-BE49-F238E27FC236}">
              <a16:creationId xmlns:a16="http://schemas.microsoft.com/office/drawing/2014/main" id="{771BD39B-7EDF-4328-A3F8-E39AA25896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9" name="Oval 1585">
          <a:extLst>
            <a:ext uri="{FF2B5EF4-FFF2-40B4-BE49-F238E27FC236}">
              <a16:creationId xmlns:a16="http://schemas.microsoft.com/office/drawing/2014/main" id="{9E5F50B5-284D-4184-8FF8-F6DBD70ABA9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0" name="Oval 1586">
          <a:extLst>
            <a:ext uri="{FF2B5EF4-FFF2-40B4-BE49-F238E27FC236}">
              <a16:creationId xmlns:a16="http://schemas.microsoft.com/office/drawing/2014/main" id="{9F2DE781-40B8-4883-A5C0-85DC1F3601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1" name="Oval 1587">
          <a:extLst>
            <a:ext uri="{FF2B5EF4-FFF2-40B4-BE49-F238E27FC236}">
              <a16:creationId xmlns:a16="http://schemas.microsoft.com/office/drawing/2014/main" id="{CEB7C18D-82ED-418A-B684-14DBE083E8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2" name="Oval 1588">
          <a:extLst>
            <a:ext uri="{FF2B5EF4-FFF2-40B4-BE49-F238E27FC236}">
              <a16:creationId xmlns:a16="http://schemas.microsoft.com/office/drawing/2014/main" id="{95595BAF-4BE4-43CC-9A99-1A6E6937DFB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3" name="Oval 1589">
          <a:extLst>
            <a:ext uri="{FF2B5EF4-FFF2-40B4-BE49-F238E27FC236}">
              <a16:creationId xmlns:a16="http://schemas.microsoft.com/office/drawing/2014/main" id="{65885362-3BC1-4844-9979-F59CF86EDE2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4" name="Oval 1590">
          <a:extLst>
            <a:ext uri="{FF2B5EF4-FFF2-40B4-BE49-F238E27FC236}">
              <a16:creationId xmlns:a16="http://schemas.microsoft.com/office/drawing/2014/main" id="{C16CDA40-AB51-4B49-B196-7886356189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5" name="Oval 1591">
          <a:extLst>
            <a:ext uri="{FF2B5EF4-FFF2-40B4-BE49-F238E27FC236}">
              <a16:creationId xmlns:a16="http://schemas.microsoft.com/office/drawing/2014/main" id="{336C2CCA-5D89-4175-BA6D-C195DF2C58C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6" name="Oval 1592">
          <a:extLst>
            <a:ext uri="{FF2B5EF4-FFF2-40B4-BE49-F238E27FC236}">
              <a16:creationId xmlns:a16="http://schemas.microsoft.com/office/drawing/2014/main" id="{A02CEDF8-68CA-4BBC-A0EF-5FE18C288B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7" name="Oval 1593">
          <a:extLst>
            <a:ext uri="{FF2B5EF4-FFF2-40B4-BE49-F238E27FC236}">
              <a16:creationId xmlns:a16="http://schemas.microsoft.com/office/drawing/2014/main" id="{3922EB1D-5C86-4311-BC80-78AA955E900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8" name="Oval 1594">
          <a:extLst>
            <a:ext uri="{FF2B5EF4-FFF2-40B4-BE49-F238E27FC236}">
              <a16:creationId xmlns:a16="http://schemas.microsoft.com/office/drawing/2014/main" id="{EAFD2749-E62E-45FE-8FDB-6723092BA2F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9" name="Oval 1595">
          <a:extLst>
            <a:ext uri="{FF2B5EF4-FFF2-40B4-BE49-F238E27FC236}">
              <a16:creationId xmlns:a16="http://schemas.microsoft.com/office/drawing/2014/main" id="{D5C1EF21-3DC2-4293-BC85-65708B17A1C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0" name="Oval 1596">
          <a:extLst>
            <a:ext uri="{FF2B5EF4-FFF2-40B4-BE49-F238E27FC236}">
              <a16:creationId xmlns:a16="http://schemas.microsoft.com/office/drawing/2014/main" id="{4C8B7530-6303-4D5B-BD6A-7BDC5B33DA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1" name="Oval 1597">
          <a:extLst>
            <a:ext uri="{FF2B5EF4-FFF2-40B4-BE49-F238E27FC236}">
              <a16:creationId xmlns:a16="http://schemas.microsoft.com/office/drawing/2014/main" id="{3F6FEFE2-72EC-4A56-B3F0-922E2657A91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2" name="Oval 1598">
          <a:extLst>
            <a:ext uri="{FF2B5EF4-FFF2-40B4-BE49-F238E27FC236}">
              <a16:creationId xmlns:a16="http://schemas.microsoft.com/office/drawing/2014/main" id="{C48587FE-4573-4818-B892-BCD9265B828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3" name="Oval 1599">
          <a:extLst>
            <a:ext uri="{FF2B5EF4-FFF2-40B4-BE49-F238E27FC236}">
              <a16:creationId xmlns:a16="http://schemas.microsoft.com/office/drawing/2014/main" id="{FE732046-70D3-4A4A-B6CA-9D4319FC039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4" name="Oval 1600">
          <a:extLst>
            <a:ext uri="{FF2B5EF4-FFF2-40B4-BE49-F238E27FC236}">
              <a16:creationId xmlns:a16="http://schemas.microsoft.com/office/drawing/2014/main" id="{423C0EC4-DA6F-49ED-A268-B94982D1C1B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5" name="Oval 1601">
          <a:extLst>
            <a:ext uri="{FF2B5EF4-FFF2-40B4-BE49-F238E27FC236}">
              <a16:creationId xmlns:a16="http://schemas.microsoft.com/office/drawing/2014/main" id="{D65A321C-97C3-406A-896B-14C16D5F98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6" name="Oval 1602">
          <a:extLst>
            <a:ext uri="{FF2B5EF4-FFF2-40B4-BE49-F238E27FC236}">
              <a16:creationId xmlns:a16="http://schemas.microsoft.com/office/drawing/2014/main" id="{C7A2BCBF-0C1B-4F32-80BE-9DE53EE1029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7" name="Oval 1603">
          <a:extLst>
            <a:ext uri="{FF2B5EF4-FFF2-40B4-BE49-F238E27FC236}">
              <a16:creationId xmlns:a16="http://schemas.microsoft.com/office/drawing/2014/main" id="{A0197BF8-ED8F-4C8D-AB36-1112F1DABF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8" name="Oval 1604">
          <a:extLst>
            <a:ext uri="{FF2B5EF4-FFF2-40B4-BE49-F238E27FC236}">
              <a16:creationId xmlns:a16="http://schemas.microsoft.com/office/drawing/2014/main" id="{F35E8D72-2237-436A-BA3F-8CE5EF4E5D0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9" name="Oval 1605">
          <a:extLst>
            <a:ext uri="{FF2B5EF4-FFF2-40B4-BE49-F238E27FC236}">
              <a16:creationId xmlns:a16="http://schemas.microsoft.com/office/drawing/2014/main" id="{65A5AF0E-35C9-4612-997F-5F2A0A5E401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0" name="Oval 1606">
          <a:extLst>
            <a:ext uri="{FF2B5EF4-FFF2-40B4-BE49-F238E27FC236}">
              <a16:creationId xmlns:a16="http://schemas.microsoft.com/office/drawing/2014/main" id="{99D4115A-0D7C-45D4-802B-267A7BA35A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1" name="Oval 1607">
          <a:extLst>
            <a:ext uri="{FF2B5EF4-FFF2-40B4-BE49-F238E27FC236}">
              <a16:creationId xmlns:a16="http://schemas.microsoft.com/office/drawing/2014/main" id="{495865FD-DA22-4B79-BE55-20E162A8C73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2" name="Oval 1608">
          <a:extLst>
            <a:ext uri="{FF2B5EF4-FFF2-40B4-BE49-F238E27FC236}">
              <a16:creationId xmlns:a16="http://schemas.microsoft.com/office/drawing/2014/main" id="{056EC35F-84C8-40CD-AAC1-349251E46A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3" name="Oval 1609">
          <a:extLst>
            <a:ext uri="{FF2B5EF4-FFF2-40B4-BE49-F238E27FC236}">
              <a16:creationId xmlns:a16="http://schemas.microsoft.com/office/drawing/2014/main" id="{FB3735F4-0402-4548-A904-71BFDA036A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4" name="Oval 1610">
          <a:extLst>
            <a:ext uri="{FF2B5EF4-FFF2-40B4-BE49-F238E27FC236}">
              <a16:creationId xmlns:a16="http://schemas.microsoft.com/office/drawing/2014/main" id="{991B6BA8-C2CE-4382-8DC4-3BACD11BDB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5" name="Oval 1611">
          <a:extLst>
            <a:ext uri="{FF2B5EF4-FFF2-40B4-BE49-F238E27FC236}">
              <a16:creationId xmlns:a16="http://schemas.microsoft.com/office/drawing/2014/main" id="{7C5CEE7B-B4D3-4AE9-8F6F-D944C5A415A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6" name="Oval 1612">
          <a:extLst>
            <a:ext uri="{FF2B5EF4-FFF2-40B4-BE49-F238E27FC236}">
              <a16:creationId xmlns:a16="http://schemas.microsoft.com/office/drawing/2014/main" id="{5C991BBA-FE53-4068-8A5D-FD409F3D72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7" name="Oval 1613">
          <a:extLst>
            <a:ext uri="{FF2B5EF4-FFF2-40B4-BE49-F238E27FC236}">
              <a16:creationId xmlns:a16="http://schemas.microsoft.com/office/drawing/2014/main" id="{FB3F7504-37A4-47BD-B24F-5F5053877E9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8" name="Oval 1614">
          <a:extLst>
            <a:ext uri="{FF2B5EF4-FFF2-40B4-BE49-F238E27FC236}">
              <a16:creationId xmlns:a16="http://schemas.microsoft.com/office/drawing/2014/main" id="{C6079202-A7CC-4A11-A76A-6599BC21018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9" name="Oval 1615">
          <a:extLst>
            <a:ext uri="{FF2B5EF4-FFF2-40B4-BE49-F238E27FC236}">
              <a16:creationId xmlns:a16="http://schemas.microsoft.com/office/drawing/2014/main" id="{F83FA732-94CD-4A43-824B-A7A527A880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0" name="Oval 1616">
          <a:extLst>
            <a:ext uri="{FF2B5EF4-FFF2-40B4-BE49-F238E27FC236}">
              <a16:creationId xmlns:a16="http://schemas.microsoft.com/office/drawing/2014/main" id="{80AFDC84-8B45-4477-8554-D7D8F0FBA0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1" name="Oval 1617">
          <a:extLst>
            <a:ext uri="{FF2B5EF4-FFF2-40B4-BE49-F238E27FC236}">
              <a16:creationId xmlns:a16="http://schemas.microsoft.com/office/drawing/2014/main" id="{BBAF4561-C99C-47D7-9EA6-B8A5734A631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2" name="Oval 1618">
          <a:extLst>
            <a:ext uri="{FF2B5EF4-FFF2-40B4-BE49-F238E27FC236}">
              <a16:creationId xmlns:a16="http://schemas.microsoft.com/office/drawing/2014/main" id="{1410DE46-8A4C-4CD3-B252-AA4FFFC619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3" name="Oval 1619">
          <a:extLst>
            <a:ext uri="{FF2B5EF4-FFF2-40B4-BE49-F238E27FC236}">
              <a16:creationId xmlns:a16="http://schemas.microsoft.com/office/drawing/2014/main" id="{04E45DA8-7CF0-4104-B8AD-F470AB5662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4" name="Oval 1620">
          <a:extLst>
            <a:ext uri="{FF2B5EF4-FFF2-40B4-BE49-F238E27FC236}">
              <a16:creationId xmlns:a16="http://schemas.microsoft.com/office/drawing/2014/main" id="{1FD7D0B0-6EA9-4168-9411-E344FBF47CF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5" name="Oval 1621">
          <a:extLst>
            <a:ext uri="{FF2B5EF4-FFF2-40B4-BE49-F238E27FC236}">
              <a16:creationId xmlns:a16="http://schemas.microsoft.com/office/drawing/2014/main" id="{2CD1F528-B89D-4A2D-B987-FEC929B82A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6" name="Oval 1622">
          <a:extLst>
            <a:ext uri="{FF2B5EF4-FFF2-40B4-BE49-F238E27FC236}">
              <a16:creationId xmlns:a16="http://schemas.microsoft.com/office/drawing/2014/main" id="{4C6B252D-A235-447A-8DB6-12C945A0894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7" name="Oval 1623">
          <a:extLst>
            <a:ext uri="{FF2B5EF4-FFF2-40B4-BE49-F238E27FC236}">
              <a16:creationId xmlns:a16="http://schemas.microsoft.com/office/drawing/2014/main" id="{C13D37BE-0AB0-400C-8650-4A96DFA11D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8" name="Oval 1624">
          <a:extLst>
            <a:ext uri="{FF2B5EF4-FFF2-40B4-BE49-F238E27FC236}">
              <a16:creationId xmlns:a16="http://schemas.microsoft.com/office/drawing/2014/main" id="{556B5356-9260-45B2-AF22-A969CF9B149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9" name="Oval 1625">
          <a:extLst>
            <a:ext uri="{FF2B5EF4-FFF2-40B4-BE49-F238E27FC236}">
              <a16:creationId xmlns:a16="http://schemas.microsoft.com/office/drawing/2014/main" id="{13A9B3C8-715B-4477-AF6F-84185B898A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0" name="Oval 1626">
          <a:extLst>
            <a:ext uri="{FF2B5EF4-FFF2-40B4-BE49-F238E27FC236}">
              <a16:creationId xmlns:a16="http://schemas.microsoft.com/office/drawing/2014/main" id="{B16EEDD8-C5AB-4CFE-9E50-8E46F926C3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1" name="Oval 1627">
          <a:extLst>
            <a:ext uri="{FF2B5EF4-FFF2-40B4-BE49-F238E27FC236}">
              <a16:creationId xmlns:a16="http://schemas.microsoft.com/office/drawing/2014/main" id="{1B72CA6A-7B1C-4CB5-95DA-28967591B2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2" name="Oval 1628">
          <a:extLst>
            <a:ext uri="{FF2B5EF4-FFF2-40B4-BE49-F238E27FC236}">
              <a16:creationId xmlns:a16="http://schemas.microsoft.com/office/drawing/2014/main" id="{2FE07C0A-5D4D-49D9-8A77-2917820368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3" name="Oval 1629">
          <a:extLst>
            <a:ext uri="{FF2B5EF4-FFF2-40B4-BE49-F238E27FC236}">
              <a16:creationId xmlns:a16="http://schemas.microsoft.com/office/drawing/2014/main" id="{A9A31C5A-0779-447B-80AE-42F265EE3E8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4" name="Oval 1630">
          <a:extLst>
            <a:ext uri="{FF2B5EF4-FFF2-40B4-BE49-F238E27FC236}">
              <a16:creationId xmlns:a16="http://schemas.microsoft.com/office/drawing/2014/main" id="{14F1330C-1CC6-409A-B496-6F2C066ACA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5" name="Oval 1631">
          <a:extLst>
            <a:ext uri="{FF2B5EF4-FFF2-40B4-BE49-F238E27FC236}">
              <a16:creationId xmlns:a16="http://schemas.microsoft.com/office/drawing/2014/main" id="{EDF47C08-D278-4796-A3DA-C78C04FD9E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6" name="Oval 1632">
          <a:extLst>
            <a:ext uri="{FF2B5EF4-FFF2-40B4-BE49-F238E27FC236}">
              <a16:creationId xmlns:a16="http://schemas.microsoft.com/office/drawing/2014/main" id="{83B6949A-3FC6-44AF-82B2-CFD436C93B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7" name="Oval 1633">
          <a:extLst>
            <a:ext uri="{FF2B5EF4-FFF2-40B4-BE49-F238E27FC236}">
              <a16:creationId xmlns:a16="http://schemas.microsoft.com/office/drawing/2014/main" id="{9D06B9F7-A534-49C8-B4C6-1D544ABC8F4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8" name="Oval 1634">
          <a:extLst>
            <a:ext uri="{FF2B5EF4-FFF2-40B4-BE49-F238E27FC236}">
              <a16:creationId xmlns:a16="http://schemas.microsoft.com/office/drawing/2014/main" id="{7AEE197E-A3D6-4F94-A57F-A61FA921B5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9" name="Oval 1635">
          <a:extLst>
            <a:ext uri="{FF2B5EF4-FFF2-40B4-BE49-F238E27FC236}">
              <a16:creationId xmlns:a16="http://schemas.microsoft.com/office/drawing/2014/main" id="{BD4E3395-4B58-4E5D-A626-55A6FF437B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0" name="Oval 1636">
          <a:extLst>
            <a:ext uri="{FF2B5EF4-FFF2-40B4-BE49-F238E27FC236}">
              <a16:creationId xmlns:a16="http://schemas.microsoft.com/office/drawing/2014/main" id="{2A874E85-343A-4E53-9E35-83DA6079C1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1" name="Oval 1637">
          <a:extLst>
            <a:ext uri="{FF2B5EF4-FFF2-40B4-BE49-F238E27FC236}">
              <a16:creationId xmlns:a16="http://schemas.microsoft.com/office/drawing/2014/main" id="{94A34B60-54C0-4483-A1B5-A823AF8331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2" name="Oval 1638">
          <a:extLst>
            <a:ext uri="{FF2B5EF4-FFF2-40B4-BE49-F238E27FC236}">
              <a16:creationId xmlns:a16="http://schemas.microsoft.com/office/drawing/2014/main" id="{D04880BB-54AC-45BE-BD4A-7D843C9B73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3" name="Oval 1639">
          <a:extLst>
            <a:ext uri="{FF2B5EF4-FFF2-40B4-BE49-F238E27FC236}">
              <a16:creationId xmlns:a16="http://schemas.microsoft.com/office/drawing/2014/main" id="{B449A5DE-7079-4A74-BDBA-D89D7465BC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4" name="Oval 1640">
          <a:extLst>
            <a:ext uri="{FF2B5EF4-FFF2-40B4-BE49-F238E27FC236}">
              <a16:creationId xmlns:a16="http://schemas.microsoft.com/office/drawing/2014/main" id="{5EC68475-70AF-485E-BDC5-0CB2FB2E44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5" name="Oval 1641">
          <a:extLst>
            <a:ext uri="{FF2B5EF4-FFF2-40B4-BE49-F238E27FC236}">
              <a16:creationId xmlns:a16="http://schemas.microsoft.com/office/drawing/2014/main" id="{306B1D1A-6EB3-4981-8319-BF393EC880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6" name="Oval 1642">
          <a:extLst>
            <a:ext uri="{FF2B5EF4-FFF2-40B4-BE49-F238E27FC236}">
              <a16:creationId xmlns:a16="http://schemas.microsoft.com/office/drawing/2014/main" id="{402642C1-F260-4B93-9133-4CDCCCAD0F6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7" name="Oval 1643">
          <a:extLst>
            <a:ext uri="{FF2B5EF4-FFF2-40B4-BE49-F238E27FC236}">
              <a16:creationId xmlns:a16="http://schemas.microsoft.com/office/drawing/2014/main" id="{0CAC7D44-124B-4F87-A509-24FFDFA9638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8" name="Oval 1644">
          <a:extLst>
            <a:ext uri="{FF2B5EF4-FFF2-40B4-BE49-F238E27FC236}">
              <a16:creationId xmlns:a16="http://schemas.microsoft.com/office/drawing/2014/main" id="{90F4540C-F8A8-4B1D-9D59-C961986825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9" name="Oval 1645">
          <a:extLst>
            <a:ext uri="{FF2B5EF4-FFF2-40B4-BE49-F238E27FC236}">
              <a16:creationId xmlns:a16="http://schemas.microsoft.com/office/drawing/2014/main" id="{1135DCE2-CFC1-4963-88AF-6B7A4CD4AA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0" name="Oval 1646">
          <a:extLst>
            <a:ext uri="{FF2B5EF4-FFF2-40B4-BE49-F238E27FC236}">
              <a16:creationId xmlns:a16="http://schemas.microsoft.com/office/drawing/2014/main" id="{44A4D4D1-29CA-434E-B2A4-51B38FC0D6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1" name="Oval 1647">
          <a:extLst>
            <a:ext uri="{FF2B5EF4-FFF2-40B4-BE49-F238E27FC236}">
              <a16:creationId xmlns:a16="http://schemas.microsoft.com/office/drawing/2014/main" id="{2DF4DA91-1D92-4DE4-BC63-C606405610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2" name="Oval 1648">
          <a:extLst>
            <a:ext uri="{FF2B5EF4-FFF2-40B4-BE49-F238E27FC236}">
              <a16:creationId xmlns:a16="http://schemas.microsoft.com/office/drawing/2014/main" id="{9A913578-E980-4148-9C7B-38C45113672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3" name="Oval 1649">
          <a:extLst>
            <a:ext uri="{FF2B5EF4-FFF2-40B4-BE49-F238E27FC236}">
              <a16:creationId xmlns:a16="http://schemas.microsoft.com/office/drawing/2014/main" id="{DA982D1E-2510-4A36-9BAA-708FC0F793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4" name="Oval 1650">
          <a:extLst>
            <a:ext uri="{FF2B5EF4-FFF2-40B4-BE49-F238E27FC236}">
              <a16:creationId xmlns:a16="http://schemas.microsoft.com/office/drawing/2014/main" id="{41AAB14A-D601-4F5C-94D2-0273254E416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5" name="Oval 1651">
          <a:extLst>
            <a:ext uri="{FF2B5EF4-FFF2-40B4-BE49-F238E27FC236}">
              <a16:creationId xmlns:a16="http://schemas.microsoft.com/office/drawing/2014/main" id="{2FAA2376-B18C-4BAE-BDF7-A0440687646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6" name="Oval 1652">
          <a:extLst>
            <a:ext uri="{FF2B5EF4-FFF2-40B4-BE49-F238E27FC236}">
              <a16:creationId xmlns:a16="http://schemas.microsoft.com/office/drawing/2014/main" id="{C02B228B-EE8D-456C-A1E1-21E0D81A55F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7" name="Oval 1653">
          <a:extLst>
            <a:ext uri="{FF2B5EF4-FFF2-40B4-BE49-F238E27FC236}">
              <a16:creationId xmlns:a16="http://schemas.microsoft.com/office/drawing/2014/main" id="{17BD5DD1-B17E-42A9-A270-F014ADF0B03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8" name="Oval 1654">
          <a:extLst>
            <a:ext uri="{FF2B5EF4-FFF2-40B4-BE49-F238E27FC236}">
              <a16:creationId xmlns:a16="http://schemas.microsoft.com/office/drawing/2014/main" id="{F39C5144-E69D-4082-82DE-0249B80298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9" name="Oval 1655">
          <a:extLst>
            <a:ext uri="{FF2B5EF4-FFF2-40B4-BE49-F238E27FC236}">
              <a16:creationId xmlns:a16="http://schemas.microsoft.com/office/drawing/2014/main" id="{44FEFED2-E869-43D0-9728-BB9FF0CF9C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0" name="Oval 1656">
          <a:extLst>
            <a:ext uri="{FF2B5EF4-FFF2-40B4-BE49-F238E27FC236}">
              <a16:creationId xmlns:a16="http://schemas.microsoft.com/office/drawing/2014/main" id="{55DA0F97-BBE3-4D36-9E18-EAB5CC0818A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1" name="Oval 1657">
          <a:extLst>
            <a:ext uri="{FF2B5EF4-FFF2-40B4-BE49-F238E27FC236}">
              <a16:creationId xmlns:a16="http://schemas.microsoft.com/office/drawing/2014/main" id="{ADCF0244-8EBE-4DF5-9D93-C656E8CDA9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2" name="Oval 1658">
          <a:extLst>
            <a:ext uri="{FF2B5EF4-FFF2-40B4-BE49-F238E27FC236}">
              <a16:creationId xmlns:a16="http://schemas.microsoft.com/office/drawing/2014/main" id="{56499956-24A4-4D45-8786-B3A1BA6D5A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3" name="Oval 1659">
          <a:extLst>
            <a:ext uri="{FF2B5EF4-FFF2-40B4-BE49-F238E27FC236}">
              <a16:creationId xmlns:a16="http://schemas.microsoft.com/office/drawing/2014/main" id="{069AA9ED-AF1C-4AA7-927C-9820B32E69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4" name="Oval 1660">
          <a:extLst>
            <a:ext uri="{FF2B5EF4-FFF2-40B4-BE49-F238E27FC236}">
              <a16:creationId xmlns:a16="http://schemas.microsoft.com/office/drawing/2014/main" id="{1032A792-DE5B-4296-B997-FD82602CDB0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5" name="Oval 1661">
          <a:extLst>
            <a:ext uri="{FF2B5EF4-FFF2-40B4-BE49-F238E27FC236}">
              <a16:creationId xmlns:a16="http://schemas.microsoft.com/office/drawing/2014/main" id="{CD396482-00C3-491A-8E6C-5FBADCC630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6" name="Oval 1662">
          <a:extLst>
            <a:ext uri="{FF2B5EF4-FFF2-40B4-BE49-F238E27FC236}">
              <a16:creationId xmlns:a16="http://schemas.microsoft.com/office/drawing/2014/main" id="{882EA38A-CE6F-407E-92F1-A00766C26E8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7" name="Oval 1663">
          <a:extLst>
            <a:ext uri="{FF2B5EF4-FFF2-40B4-BE49-F238E27FC236}">
              <a16:creationId xmlns:a16="http://schemas.microsoft.com/office/drawing/2014/main" id="{AB6E9FA7-90E2-40F2-93F4-65A0536CDA8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8" name="Oval 1664">
          <a:extLst>
            <a:ext uri="{FF2B5EF4-FFF2-40B4-BE49-F238E27FC236}">
              <a16:creationId xmlns:a16="http://schemas.microsoft.com/office/drawing/2014/main" id="{7D70E8B5-D457-4B5F-9C51-CF395A6CF0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9" name="Oval 1665">
          <a:extLst>
            <a:ext uri="{FF2B5EF4-FFF2-40B4-BE49-F238E27FC236}">
              <a16:creationId xmlns:a16="http://schemas.microsoft.com/office/drawing/2014/main" id="{6C787785-BDFB-412B-8011-5EC52F1632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0" name="Oval 1666">
          <a:extLst>
            <a:ext uri="{FF2B5EF4-FFF2-40B4-BE49-F238E27FC236}">
              <a16:creationId xmlns:a16="http://schemas.microsoft.com/office/drawing/2014/main" id="{4E0680D0-7F88-4C2C-AF5A-6B4F75E58B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1" name="Oval 1667">
          <a:extLst>
            <a:ext uri="{FF2B5EF4-FFF2-40B4-BE49-F238E27FC236}">
              <a16:creationId xmlns:a16="http://schemas.microsoft.com/office/drawing/2014/main" id="{61AE1670-0396-445C-915F-D5200D3BD45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2" name="Oval 1668">
          <a:extLst>
            <a:ext uri="{FF2B5EF4-FFF2-40B4-BE49-F238E27FC236}">
              <a16:creationId xmlns:a16="http://schemas.microsoft.com/office/drawing/2014/main" id="{9A296F0A-04E1-4E1B-B952-19B7711ED11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3" name="Oval 1669">
          <a:extLst>
            <a:ext uri="{FF2B5EF4-FFF2-40B4-BE49-F238E27FC236}">
              <a16:creationId xmlns:a16="http://schemas.microsoft.com/office/drawing/2014/main" id="{06501867-80A5-497D-A862-15D812A148E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4" name="Oval 1670">
          <a:extLst>
            <a:ext uri="{FF2B5EF4-FFF2-40B4-BE49-F238E27FC236}">
              <a16:creationId xmlns:a16="http://schemas.microsoft.com/office/drawing/2014/main" id="{2B79FBBB-9C7C-4F76-AC57-4D398E3C761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5" name="Oval 1671">
          <a:extLst>
            <a:ext uri="{FF2B5EF4-FFF2-40B4-BE49-F238E27FC236}">
              <a16:creationId xmlns:a16="http://schemas.microsoft.com/office/drawing/2014/main" id="{E4C7AABD-2E74-48BE-A223-72F23BACB1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6" name="Oval 1672">
          <a:extLst>
            <a:ext uri="{FF2B5EF4-FFF2-40B4-BE49-F238E27FC236}">
              <a16:creationId xmlns:a16="http://schemas.microsoft.com/office/drawing/2014/main" id="{032C7185-00EB-4C9B-BEC3-D56042ADDAF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7" name="Oval 1673">
          <a:extLst>
            <a:ext uri="{FF2B5EF4-FFF2-40B4-BE49-F238E27FC236}">
              <a16:creationId xmlns:a16="http://schemas.microsoft.com/office/drawing/2014/main" id="{87DB085E-76B2-4DDB-8A70-38D93BA0E5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8" name="Oval 1674">
          <a:extLst>
            <a:ext uri="{FF2B5EF4-FFF2-40B4-BE49-F238E27FC236}">
              <a16:creationId xmlns:a16="http://schemas.microsoft.com/office/drawing/2014/main" id="{39985B2F-BF17-4EEF-901E-E2E91F1E130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9" name="Oval 1675">
          <a:extLst>
            <a:ext uri="{FF2B5EF4-FFF2-40B4-BE49-F238E27FC236}">
              <a16:creationId xmlns:a16="http://schemas.microsoft.com/office/drawing/2014/main" id="{F2C17289-EE59-4121-B0CC-4DFB9E00CB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0" name="Oval 1676">
          <a:extLst>
            <a:ext uri="{FF2B5EF4-FFF2-40B4-BE49-F238E27FC236}">
              <a16:creationId xmlns:a16="http://schemas.microsoft.com/office/drawing/2014/main" id="{521FB4E6-655F-4DE5-895A-CE40EC49C52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1" name="Oval 1677">
          <a:extLst>
            <a:ext uri="{FF2B5EF4-FFF2-40B4-BE49-F238E27FC236}">
              <a16:creationId xmlns:a16="http://schemas.microsoft.com/office/drawing/2014/main" id="{A53CADE9-79B0-4A72-84E8-95BE3031EA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2" name="Oval 1678">
          <a:extLst>
            <a:ext uri="{FF2B5EF4-FFF2-40B4-BE49-F238E27FC236}">
              <a16:creationId xmlns:a16="http://schemas.microsoft.com/office/drawing/2014/main" id="{32CE481A-88D8-4BF2-8078-2030D11C737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3" name="Oval 1679">
          <a:extLst>
            <a:ext uri="{FF2B5EF4-FFF2-40B4-BE49-F238E27FC236}">
              <a16:creationId xmlns:a16="http://schemas.microsoft.com/office/drawing/2014/main" id="{1CF4CA34-53F3-4999-B96E-616F526972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4" name="Oval 1680">
          <a:extLst>
            <a:ext uri="{FF2B5EF4-FFF2-40B4-BE49-F238E27FC236}">
              <a16:creationId xmlns:a16="http://schemas.microsoft.com/office/drawing/2014/main" id="{C1868381-A651-4CB7-B95B-4BE59D78FE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5" name="Oval 1681">
          <a:extLst>
            <a:ext uri="{FF2B5EF4-FFF2-40B4-BE49-F238E27FC236}">
              <a16:creationId xmlns:a16="http://schemas.microsoft.com/office/drawing/2014/main" id="{7B6D1D06-F15A-45E3-BE25-FFBFCBE135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6" name="Oval 1682">
          <a:extLst>
            <a:ext uri="{FF2B5EF4-FFF2-40B4-BE49-F238E27FC236}">
              <a16:creationId xmlns:a16="http://schemas.microsoft.com/office/drawing/2014/main" id="{0418F786-A162-4F79-A664-A7333F94F0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7" name="Oval 1683">
          <a:extLst>
            <a:ext uri="{FF2B5EF4-FFF2-40B4-BE49-F238E27FC236}">
              <a16:creationId xmlns:a16="http://schemas.microsoft.com/office/drawing/2014/main" id="{9E6A7103-C3CC-41AD-A1C0-D27802B126A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8" name="Oval 1684">
          <a:extLst>
            <a:ext uri="{FF2B5EF4-FFF2-40B4-BE49-F238E27FC236}">
              <a16:creationId xmlns:a16="http://schemas.microsoft.com/office/drawing/2014/main" id="{2962B238-2950-41B2-8895-FBB57C7509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9" name="Oval 1685">
          <a:extLst>
            <a:ext uri="{FF2B5EF4-FFF2-40B4-BE49-F238E27FC236}">
              <a16:creationId xmlns:a16="http://schemas.microsoft.com/office/drawing/2014/main" id="{1B578F6A-ED15-4B8E-949A-9B60265C897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0" name="Oval 1686">
          <a:extLst>
            <a:ext uri="{FF2B5EF4-FFF2-40B4-BE49-F238E27FC236}">
              <a16:creationId xmlns:a16="http://schemas.microsoft.com/office/drawing/2014/main" id="{AFAD9374-D866-480D-B8D4-38747F11C6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1" name="Oval 1687">
          <a:extLst>
            <a:ext uri="{FF2B5EF4-FFF2-40B4-BE49-F238E27FC236}">
              <a16:creationId xmlns:a16="http://schemas.microsoft.com/office/drawing/2014/main" id="{52361DE5-482C-4961-B0F4-FB06F68B2C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2" name="Oval 1688">
          <a:extLst>
            <a:ext uri="{FF2B5EF4-FFF2-40B4-BE49-F238E27FC236}">
              <a16:creationId xmlns:a16="http://schemas.microsoft.com/office/drawing/2014/main" id="{A52B8661-6DC1-48AF-90D2-4F37FAD3946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3" name="Oval 1689">
          <a:extLst>
            <a:ext uri="{FF2B5EF4-FFF2-40B4-BE49-F238E27FC236}">
              <a16:creationId xmlns:a16="http://schemas.microsoft.com/office/drawing/2014/main" id="{B009F2FD-7B73-4806-A8A7-0B137CCBD9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4" name="Oval 1690">
          <a:extLst>
            <a:ext uri="{FF2B5EF4-FFF2-40B4-BE49-F238E27FC236}">
              <a16:creationId xmlns:a16="http://schemas.microsoft.com/office/drawing/2014/main" id="{85526D90-BEC1-43B2-AFE8-314F06C6E2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5" name="Oval 1691">
          <a:extLst>
            <a:ext uri="{FF2B5EF4-FFF2-40B4-BE49-F238E27FC236}">
              <a16:creationId xmlns:a16="http://schemas.microsoft.com/office/drawing/2014/main" id="{01B498BE-020C-4936-9ACB-93E861B398F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6" name="Oval 1692">
          <a:extLst>
            <a:ext uri="{FF2B5EF4-FFF2-40B4-BE49-F238E27FC236}">
              <a16:creationId xmlns:a16="http://schemas.microsoft.com/office/drawing/2014/main" id="{529C7B9A-B6AF-4588-B2E7-9BECC41C8E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7" name="Oval 1693">
          <a:extLst>
            <a:ext uri="{FF2B5EF4-FFF2-40B4-BE49-F238E27FC236}">
              <a16:creationId xmlns:a16="http://schemas.microsoft.com/office/drawing/2014/main" id="{B4992733-C639-4054-9EF1-CA3E2BF527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8" name="Oval 1694">
          <a:extLst>
            <a:ext uri="{FF2B5EF4-FFF2-40B4-BE49-F238E27FC236}">
              <a16:creationId xmlns:a16="http://schemas.microsoft.com/office/drawing/2014/main" id="{39308E71-CC72-4DE2-B96E-AE3A8991C7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9" name="Oval 1695">
          <a:extLst>
            <a:ext uri="{FF2B5EF4-FFF2-40B4-BE49-F238E27FC236}">
              <a16:creationId xmlns:a16="http://schemas.microsoft.com/office/drawing/2014/main" id="{8AA0041E-C32F-4A90-A9F1-F7E35E98E06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0" name="Oval 1696">
          <a:extLst>
            <a:ext uri="{FF2B5EF4-FFF2-40B4-BE49-F238E27FC236}">
              <a16:creationId xmlns:a16="http://schemas.microsoft.com/office/drawing/2014/main" id="{540699E9-78C5-44D7-B14C-EBB73C18A00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1" name="Oval 1697">
          <a:extLst>
            <a:ext uri="{FF2B5EF4-FFF2-40B4-BE49-F238E27FC236}">
              <a16:creationId xmlns:a16="http://schemas.microsoft.com/office/drawing/2014/main" id="{ECABDB83-4988-4D2B-8315-C90812EE0C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2" name="Oval 1698">
          <a:extLst>
            <a:ext uri="{FF2B5EF4-FFF2-40B4-BE49-F238E27FC236}">
              <a16:creationId xmlns:a16="http://schemas.microsoft.com/office/drawing/2014/main" id="{7C94774C-CF5A-43FA-A5FA-D92477EFD6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3" name="Oval 1699">
          <a:extLst>
            <a:ext uri="{FF2B5EF4-FFF2-40B4-BE49-F238E27FC236}">
              <a16:creationId xmlns:a16="http://schemas.microsoft.com/office/drawing/2014/main" id="{E010C476-BFB3-4BB8-BAD9-FBE49A0CD7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4" name="Oval 1700">
          <a:extLst>
            <a:ext uri="{FF2B5EF4-FFF2-40B4-BE49-F238E27FC236}">
              <a16:creationId xmlns:a16="http://schemas.microsoft.com/office/drawing/2014/main" id="{6D450101-994A-47AF-A7AE-C8816C1BAD3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5" name="Oval 1701">
          <a:extLst>
            <a:ext uri="{FF2B5EF4-FFF2-40B4-BE49-F238E27FC236}">
              <a16:creationId xmlns:a16="http://schemas.microsoft.com/office/drawing/2014/main" id="{B86A1238-E3C8-4BEF-ABF7-283538AB9F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6" name="Oval 1702">
          <a:extLst>
            <a:ext uri="{FF2B5EF4-FFF2-40B4-BE49-F238E27FC236}">
              <a16:creationId xmlns:a16="http://schemas.microsoft.com/office/drawing/2014/main" id="{19F001B7-D239-4333-9A23-4587EEFA70B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7" name="Oval 1703">
          <a:extLst>
            <a:ext uri="{FF2B5EF4-FFF2-40B4-BE49-F238E27FC236}">
              <a16:creationId xmlns:a16="http://schemas.microsoft.com/office/drawing/2014/main" id="{81CD9A5E-BBA1-4D6E-82E7-E2B67AD4A7B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8" name="Oval 1704">
          <a:extLst>
            <a:ext uri="{FF2B5EF4-FFF2-40B4-BE49-F238E27FC236}">
              <a16:creationId xmlns:a16="http://schemas.microsoft.com/office/drawing/2014/main" id="{5E3F877B-6CC8-435A-B7F0-9C55A5898C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9" name="Oval 1705">
          <a:extLst>
            <a:ext uri="{FF2B5EF4-FFF2-40B4-BE49-F238E27FC236}">
              <a16:creationId xmlns:a16="http://schemas.microsoft.com/office/drawing/2014/main" id="{3DC71A7E-7B23-4E3C-ADD9-747583F5473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0" name="Oval 1706">
          <a:extLst>
            <a:ext uri="{FF2B5EF4-FFF2-40B4-BE49-F238E27FC236}">
              <a16:creationId xmlns:a16="http://schemas.microsoft.com/office/drawing/2014/main" id="{65B94CFE-4252-4AFA-8EDF-9DE068F166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1" name="Oval 1707">
          <a:extLst>
            <a:ext uri="{FF2B5EF4-FFF2-40B4-BE49-F238E27FC236}">
              <a16:creationId xmlns:a16="http://schemas.microsoft.com/office/drawing/2014/main" id="{D985CCD3-4F7A-44F6-AE64-C676E20657E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2" name="Oval 1708">
          <a:extLst>
            <a:ext uri="{FF2B5EF4-FFF2-40B4-BE49-F238E27FC236}">
              <a16:creationId xmlns:a16="http://schemas.microsoft.com/office/drawing/2014/main" id="{C2327C0B-C1C4-4F8D-85FD-7DD345AB5C2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3" name="Oval 1709">
          <a:extLst>
            <a:ext uri="{FF2B5EF4-FFF2-40B4-BE49-F238E27FC236}">
              <a16:creationId xmlns:a16="http://schemas.microsoft.com/office/drawing/2014/main" id="{869AAB3A-8D97-4CFC-9898-760DB0DC905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4" name="Oval 1710">
          <a:extLst>
            <a:ext uri="{FF2B5EF4-FFF2-40B4-BE49-F238E27FC236}">
              <a16:creationId xmlns:a16="http://schemas.microsoft.com/office/drawing/2014/main" id="{4A572699-C0E1-49EC-9087-E5197272888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5" name="Oval 1711">
          <a:extLst>
            <a:ext uri="{FF2B5EF4-FFF2-40B4-BE49-F238E27FC236}">
              <a16:creationId xmlns:a16="http://schemas.microsoft.com/office/drawing/2014/main" id="{0F74D615-DE43-4A5F-83A3-E6965C9CC7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6" name="Oval 1712">
          <a:extLst>
            <a:ext uri="{FF2B5EF4-FFF2-40B4-BE49-F238E27FC236}">
              <a16:creationId xmlns:a16="http://schemas.microsoft.com/office/drawing/2014/main" id="{10F3BDA3-FF33-48C1-8D81-E22426519A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7" name="Oval 1713">
          <a:extLst>
            <a:ext uri="{FF2B5EF4-FFF2-40B4-BE49-F238E27FC236}">
              <a16:creationId xmlns:a16="http://schemas.microsoft.com/office/drawing/2014/main" id="{4C22E2B2-3F69-4862-87D1-6888FB6779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8" name="Oval 1714">
          <a:extLst>
            <a:ext uri="{FF2B5EF4-FFF2-40B4-BE49-F238E27FC236}">
              <a16:creationId xmlns:a16="http://schemas.microsoft.com/office/drawing/2014/main" id="{FF4CB5AB-9466-433F-94A8-32A2AD9C6F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9" name="Oval 1715">
          <a:extLst>
            <a:ext uri="{FF2B5EF4-FFF2-40B4-BE49-F238E27FC236}">
              <a16:creationId xmlns:a16="http://schemas.microsoft.com/office/drawing/2014/main" id="{9C8A22CC-443C-4C9F-BF17-94667A4A916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0" name="Oval 1716">
          <a:extLst>
            <a:ext uri="{FF2B5EF4-FFF2-40B4-BE49-F238E27FC236}">
              <a16:creationId xmlns:a16="http://schemas.microsoft.com/office/drawing/2014/main" id="{39170E9F-5F85-4CCB-B003-1E742EA998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1" name="Oval 1717">
          <a:extLst>
            <a:ext uri="{FF2B5EF4-FFF2-40B4-BE49-F238E27FC236}">
              <a16:creationId xmlns:a16="http://schemas.microsoft.com/office/drawing/2014/main" id="{BFBD98BB-CBEA-4129-87AD-52F73D6E79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2" name="Oval 1718">
          <a:extLst>
            <a:ext uri="{FF2B5EF4-FFF2-40B4-BE49-F238E27FC236}">
              <a16:creationId xmlns:a16="http://schemas.microsoft.com/office/drawing/2014/main" id="{C55C8FAC-8921-423B-82A2-C74A81A541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3" name="Oval 1719">
          <a:extLst>
            <a:ext uri="{FF2B5EF4-FFF2-40B4-BE49-F238E27FC236}">
              <a16:creationId xmlns:a16="http://schemas.microsoft.com/office/drawing/2014/main" id="{910344B3-9BA4-4995-80E4-07E30E16FC5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4" name="Oval 1720">
          <a:extLst>
            <a:ext uri="{FF2B5EF4-FFF2-40B4-BE49-F238E27FC236}">
              <a16:creationId xmlns:a16="http://schemas.microsoft.com/office/drawing/2014/main" id="{F9B3D746-BCB4-466B-8542-EB9291463C8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5" name="Oval 1721">
          <a:extLst>
            <a:ext uri="{FF2B5EF4-FFF2-40B4-BE49-F238E27FC236}">
              <a16:creationId xmlns:a16="http://schemas.microsoft.com/office/drawing/2014/main" id="{E581990E-6BFB-4ADD-8B85-9595647471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6" name="Oval 1722">
          <a:extLst>
            <a:ext uri="{FF2B5EF4-FFF2-40B4-BE49-F238E27FC236}">
              <a16:creationId xmlns:a16="http://schemas.microsoft.com/office/drawing/2014/main" id="{64F60597-D16D-43C8-BA09-0CCA26D67E5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7" name="Oval 1723">
          <a:extLst>
            <a:ext uri="{FF2B5EF4-FFF2-40B4-BE49-F238E27FC236}">
              <a16:creationId xmlns:a16="http://schemas.microsoft.com/office/drawing/2014/main" id="{0C717DE1-A743-48E7-852C-5937D4B540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8" name="Oval 1724">
          <a:extLst>
            <a:ext uri="{FF2B5EF4-FFF2-40B4-BE49-F238E27FC236}">
              <a16:creationId xmlns:a16="http://schemas.microsoft.com/office/drawing/2014/main" id="{CDC3B018-2E5D-4973-BF8F-17CAD469118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9" name="Oval 1725">
          <a:extLst>
            <a:ext uri="{FF2B5EF4-FFF2-40B4-BE49-F238E27FC236}">
              <a16:creationId xmlns:a16="http://schemas.microsoft.com/office/drawing/2014/main" id="{7F5787AE-F9A8-46C2-A48F-3552855488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0" name="Oval 1726">
          <a:extLst>
            <a:ext uri="{FF2B5EF4-FFF2-40B4-BE49-F238E27FC236}">
              <a16:creationId xmlns:a16="http://schemas.microsoft.com/office/drawing/2014/main" id="{A22811D9-56F8-4A9B-8E1C-DD4195A738B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1" name="Oval 1727">
          <a:extLst>
            <a:ext uri="{FF2B5EF4-FFF2-40B4-BE49-F238E27FC236}">
              <a16:creationId xmlns:a16="http://schemas.microsoft.com/office/drawing/2014/main" id="{E3869F08-4725-460A-9097-964B8DB3B80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2" name="Oval 1728">
          <a:extLst>
            <a:ext uri="{FF2B5EF4-FFF2-40B4-BE49-F238E27FC236}">
              <a16:creationId xmlns:a16="http://schemas.microsoft.com/office/drawing/2014/main" id="{7FC03324-5BAD-4B59-8DA0-7B96238E68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3" name="Oval 1729">
          <a:extLst>
            <a:ext uri="{FF2B5EF4-FFF2-40B4-BE49-F238E27FC236}">
              <a16:creationId xmlns:a16="http://schemas.microsoft.com/office/drawing/2014/main" id="{B121E2A6-748F-4DBE-B500-241D004CAD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4" name="Oval 1730">
          <a:extLst>
            <a:ext uri="{FF2B5EF4-FFF2-40B4-BE49-F238E27FC236}">
              <a16:creationId xmlns:a16="http://schemas.microsoft.com/office/drawing/2014/main" id="{A3025A02-967B-476A-9300-D2009339CB2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5" name="Oval 1731">
          <a:extLst>
            <a:ext uri="{FF2B5EF4-FFF2-40B4-BE49-F238E27FC236}">
              <a16:creationId xmlns:a16="http://schemas.microsoft.com/office/drawing/2014/main" id="{58EE640D-3321-4B72-B1BF-AF9535FA12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6" name="Oval 1732">
          <a:extLst>
            <a:ext uri="{FF2B5EF4-FFF2-40B4-BE49-F238E27FC236}">
              <a16:creationId xmlns:a16="http://schemas.microsoft.com/office/drawing/2014/main" id="{7377A9B9-4964-4833-8D33-64FFA9048F7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7" name="Oval 1733">
          <a:extLst>
            <a:ext uri="{FF2B5EF4-FFF2-40B4-BE49-F238E27FC236}">
              <a16:creationId xmlns:a16="http://schemas.microsoft.com/office/drawing/2014/main" id="{D3F49CBC-9D2F-458E-A383-854F58B2EE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8" name="Oval 1734">
          <a:extLst>
            <a:ext uri="{FF2B5EF4-FFF2-40B4-BE49-F238E27FC236}">
              <a16:creationId xmlns:a16="http://schemas.microsoft.com/office/drawing/2014/main" id="{FDE642ED-A2E2-4041-8FFC-87FF5D65E83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9" name="Oval 1735">
          <a:extLst>
            <a:ext uri="{FF2B5EF4-FFF2-40B4-BE49-F238E27FC236}">
              <a16:creationId xmlns:a16="http://schemas.microsoft.com/office/drawing/2014/main" id="{8DA792C6-E9F5-4C88-A591-C061FBA9887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0" name="Oval 1736">
          <a:extLst>
            <a:ext uri="{FF2B5EF4-FFF2-40B4-BE49-F238E27FC236}">
              <a16:creationId xmlns:a16="http://schemas.microsoft.com/office/drawing/2014/main" id="{23A66443-26FB-481C-ACAC-2454158C64C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1" name="Oval 1737">
          <a:extLst>
            <a:ext uri="{FF2B5EF4-FFF2-40B4-BE49-F238E27FC236}">
              <a16:creationId xmlns:a16="http://schemas.microsoft.com/office/drawing/2014/main" id="{9CFF10CF-72E6-4031-B7F1-1EFF8D59D22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2" name="Oval 1738">
          <a:extLst>
            <a:ext uri="{FF2B5EF4-FFF2-40B4-BE49-F238E27FC236}">
              <a16:creationId xmlns:a16="http://schemas.microsoft.com/office/drawing/2014/main" id="{A56FA257-52C7-49F0-9BF9-41A6953909D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3" name="Oval 1739">
          <a:extLst>
            <a:ext uri="{FF2B5EF4-FFF2-40B4-BE49-F238E27FC236}">
              <a16:creationId xmlns:a16="http://schemas.microsoft.com/office/drawing/2014/main" id="{44C62EBF-671A-415E-B6E0-D2816A60EA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4" name="Oval 1740">
          <a:extLst>
            <a:ext uri="{FF2B5EF4-FFF2-40B4-BE49-F238E27FC236}">
              <a16:creationId xmlns:a16="http://schemas.microsoft.com/office/drawing/2014/main" id="{34BDA15E-1765-4678-AEFE-4C017175DD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5" name="Oval 1741">
          <a:extLst>
            <a:ext uri="{FF2B5EF4-FFF2-40B4-BE49-F238E27FC236}">
              <a16:creationId xmlns:a16="http://schemas.microsoft.com/office/drawing/2014/main" id="{854E846A-231E-434C-9DB6-4956A44A4CE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6" name="Oval 1742">
          <a:extLst>
            <a:ext uri="{FF2B5EF4-FFF2-40B4-BE49-F238E27FC236}">
              <a16:creationId xmlns:a16="http://schemas.microsoft.com/office/drawing/2014/main" id="{A6DC6FC2-AFFA-4461-A713-F01F6DDE3FF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7" name="Oval 1743">
          <a:extLst>
            <a:ext uri="{FF2B5EF4-FFF2-40B4-BE49-F238E27FC236}">
              <a16:creationId xmlns:a16="http://schemas.microsoft.com/office/drawing/2014/main" id="{20E51516-4A2C-4828-8E48-8CFEA48A087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8" name="Oval 1744">
          <a:extLst>
            <a:ext uri="{FF2B5EF4-FFF2-40B4-BE49-F238E27FC236}">
              <a16:creationId xmlns:a16="http://schemas.microsoft.com/office/drawing/2014/main" id="{01A7A09A-5614-41EF-9B44-21BB48C03E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9" name="Oval 1745">
          <a:extLst>
            <a:ext uri="{FF2B5EF4-FFF2-40B4-BE49-F238E27FC236}">
              <a16:creationId xmlns:a16="http://schemas.microsoft.com/office/drawing/2014/main" id="{F96BFA6E-5A3C-45C2-9EE0-2F3BF971D06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0" name="Oval 1746">
          <a:extLst>
            <a:ext uri="{FF2B5EF4-FFF2-40B4-BE49-F238E27FC236}">
              <a16:creationId xmlns:a16="http://schemas.microsoft.com/office/drawing/2014/main" id="{4111E4A4-2C01-4B8C-8C84-4CCB2ECFDB0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174171</xdr:colOff>
      <xdr:row>62</xdr:row>
      <xdr:rowOff>155370</xdr:rowOff>
    </xdr:from>
    <xdr:to>
      <xdr:col>22</xdr:col>
      <xdr:colOff>881744</xdr:colOff>
      <xdr:row>71</xdr:row>
      <xdr:rowOff>65316</xdr:rowOff>
    </xdr:to>
    <xdr:sp macro="" textlink="">
      <xdr:nvSpPr>
        <xdr:cNvPr id="2211" name="テキスト ボックス 2210">
          <a:extLst>
            <a:ext uri="{FF2B5EF4-FFF2-40B4-BE49-F238E27FC236}">
              <a16:creationId xmlns:a16="http://schemas.microsoft.com/office/drawing/2014/main" id="{8F8FFA5F-C806-4348-9F4A-166EDD07722C}"/>
            </a:ext>
          </a:extLst>
        </xdr:cNvPr>
        <xdr:cNvSpPr txBox="1"/>
      </xdr:nvSpPr>
      <xdr:spPr>
        <a:xfrm>
          <a:off x="16493671" y="9521620"/>
          <a:ext cx="3984173" cy="16434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NAGOYA(  ):5LKL8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163286</xdr:colOff>
      <xdr:row>40</xdr:row>
      <xdr:rowOff>136071</xdr:rowOff>
    </xdr:from>
    <xdr:to>
      <xdr:col>26</xdr:col>
      <xdr:colOff>966109</xdr:colOff>
      <xdr:row>49</xdr:row>
      <xdr:rowOff>86838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62A738BD-6CC9-46DD-A851-89EAF4835083}"/>
            </a:ext>
          </a:extLst>
        </xdr:cNvPr>
        <xdr:cNvSpPr txBox="1"/>
      </xdr:nvSpPr>
      <xdr:spPr>
        <a:xfrm>
          <a:off x="13375822" y="7443107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381000</xdr:colOff>
      <xdr:row>40</xdr:row>
      <xdr:rowOff>95250</xdr:rowOff>
    </xdr:from>
    <xdr:to>
      <xdr:col>26</xdr:col>
      <xdr:colOff>1061358</xdr:colOff>
      <xdr:row>49</xdr:row>
      <xdr:rowOff>46017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101413E4-E031-4F29-AF37-CA5C0C0407E8}"/>
            </a:ext>
          </a:extLst>
        </xdr:cNvPr>
        <xdr:cNvSpPr txBox="1"/>
      </xdr:nvSpPr>
      <xdr:spPr>
        <a:xfrm>
          <a:off x="13171714" y="7402286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285750</xdr:colOff>
      <xdr:row>40</xdr:row>
      <xdr:rowOff>108857</xdr:rowOff>
    </xdr:from>
    <xdr:to>
      <xdr:col>30</xdr:col>
      <xdr:colOff>966108</xdr:colOff>
      <xdr:row>49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B484000B-9EC7-4B3E-B4DD-7D8246228AD7}"/>
            </a:ext>
          </a:extLst>
        </xdr:cNvPr>
        <xdr:cNvSpPr txBox="1"/>
      </xdr:nvSpPr>
      <xdr:spPr>
        <a:xfrm>
          <a:off x="14233071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258536</xdr:colOff>
      <xdr:row>38</xdr:row>
      <xdr:rowOff>108857</xdr:rowOff>
    </xdr:from>
    <xdr:to>
      <xdr:col>30</xdr:col>
      <xdr:colOff>938894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CD04F20E-9222-4CC0-8D4C-126B7F1860EB}"/>
            </a:ext>
          </a:extLst>
        </xdr:cNvPr>
        <xdr:cNvSpPr txBox="1"/>
      </xdr:nvSpPr>
      <xdr:spPr>
        <a:xfrm>
          <a:off x="14205857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761999</xdr:colOff>
      <xdr:row>55</xdr:row>
      <xdr:rowOff>176892</xdr:rowOff>
    </xdr:from>
    <xdr:to>
      <xdr:col>15</xdr:col>
      <xdr:colOff>1102179</xdr:colOff>
      <xdr:row>64</xdr:row>
      <xdr:rowOff>127659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BBA4A4AB-0F11-4259-B10C-3B2477C33A63}"/>
            </a:ext>
          </a:extLst>
        </xdr:cNvPr>
        <xdr:cNvSpPr txBox="1"/>
      </xdr:nvSpPr>
      <xdr:spPr>
        <a:xfrm>
          <a:off x="9878785" y="4245428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int438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Relationship Id="rId1" Type="http://schemas.openxmlformats.org/officeDocument/2006/relationships/externalLinkPath" Target="&#27665;&#29983;&#36650;&#33337;2025&#24180;07&#26376;&#12473;&#12465;&#12472;&#12517;&#12540;&#12523;(No.571%20R-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日本 - 中国"/>
      <sheetName val="2) 中国 - 台湾"/>
      <sheetName val="3) 台湾 → 上海 → 日本"/>
      <sheetName val="4) 日本 → 上海 → 台湾"/>
      <sheetName val="5) 日本 - 上海 - ホーチミン"/>
      <sheetName val="6) 日本 - 上海 - レムチャバン"/>
      <sheetName val="7) ホーチミン → 青島 → 伊万里"/>
    </sheetNames>
    <sheetDataSet>
      <sheetData sheetId="0">
        <row r="50">
          <cell r="M50"/>
          <cell r="N50"/>
          <cell r="O50"/>
          <cell r="P50"/>
          <cell r="Q50"/>
          <cell r="T50"/>
          <cell r="U50"/>
          <cell r="V50"/>
        </row>
        <row r="51">
          <cell r="M51"/>
          <cell r="N51"/>
          <cell r="O51"/>
          <cell r="P51"/>
          <cell r="Q51"/>
          <cell r="T51"/>
          <cell r="U51"/>
          <cell r="V51"/>
        </row>
        <row r="52">
          <cell r="M52"/>
          <cell r="N52"/>
          <cell r="O52"/>
          <cell r="P52"/>
          <cell r="Q52"/>
          <cell r="T52"/>
          <cell r="U52"/>
          <cell r="V52"/>
        </row>
        <row r="53">
          <cell r="M53"/>
          <cell r="N53"/>
          <cell r="O53"/>
          <cell r="P53"/>
          <cell r="Q53"/>
          <cell r="T53"/>
          <cell r="U53"/>
          <cell r="V53"/>
        </row>
        <row r="54">
          <cell r="M54"/>
          <cell r="N54"/>
          <cell r="O54"/>
          <cell r="P54"/>
          <cell r="Q54"/>
          <cell r="T54"/>
          <cell r="U54"/>
          <cell r="V54"/>
        </row>
        <row r="55">
          <cell r="M55"/>
          <cell r="N55"/>
          <cell r="O55"/>
          <cell r="P55"/>
          <cell r="Q55"/>
          <cell r="T55"/>
          <cell r="U55"/>
          <cell r="V5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75"/>
  <sheetViews>
    <sheetView tabSelected="1" view="pageBreakPreview" zoomScale="75" zoomScaleNormal="70" zoomScaleSheetLayoutView="75" workbookViewId="0">
      <selection activeCell="S3" sqref="S3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15" style="1" customWidth="1"/>
    <col min="11" max="11" width="3.453125" style="1" customWidth="1" outlineLevel="1"/>
    <col min="12" max="16" width="15.6328125" style="1" customWidth="1"/>
    <col min="17" max="17" width="15.90625" style="1" customWidth="1"/>
    <col min="18" max="18" width="15.90625" style="1" customWidth="1" outlineLevel="1"/>
    <col min="19" max="19" width="2.26953125" style="1" customWidth="1"/>
    <col min="20" max="22" width="15.6328125" style="1" customWidth="1"/>
    <col min="23" max="36" width="13.90625" style="1" customWidth="1"/>
    <col min="37" max="16384" width="7.6328125" style="1"/>
  </cols>
  <sheetData>
    <row r="1" spans="1:24" ht="15.75" customHeight="1">
      <c r="H1" s="2"/>
      <c r="I1" s="71"/>
      <c r="J1" s="71"/>
      <c r="K1" s="71"/>
      <c r="L1" s="71"/>
      <c r="M1" s="71"/>
      <c r="N1" s="71"/>
      <c r="O1" s="38"/>
      <c r="P1" s="38"/>
      <c r="Q1" s="38"/>
      <c r="R1" s="38"/>
      <c r="S1" s="38"/>
    </row>
    <row r="2" spans="1:24" ht="15.75" customHeight="1">
      <c r="C2" s="3"/>
      <c r="D2" s="3"/>
      <c r="E2" s="3"/>
      <c r="F2" s="3"/>
      <c r="G2" s="369" t="s">
        <v>116</v>
      </c>
      <c r="H2" s="370"/>
      <c r="I2" s="370"/>
      <c r="J2" s="370"/>
      <c r="K2" s="71"/>
      <c r="L2" s="71"/>
      <c r="M2" s="369" t="s">
        <v>142</v>
      </c>
      <c r="N2" s="370"/>
      <c r="O2" s="370"/>
      <c r="P2" s="38"/>
      <c r="Q2" s="38"/>
      <c r="R2" s="38"/>
      <c r="S2" s="38"/>
    </row>
    <row r="3" spans="1:24" ht="15.75" customHeight="1">
      <c r="C3" s="3"/>
      <c r="D3" s="3"/>
      <c r="E3" s="3"/>
      <c r="F3" s="3"/>
      <c r="G3" s="370"/>
      <c r="H3" s="370"/>
      <c r="I3" s="370"/>
      <c r="J3" s="370"/>
      <c r="K3" s="71"/>
      <c r="L3" s="71"/>
      <c r="M3" s="370"/>
      <c r="N3" s="370"/>
      <c r="O3" s="370"/>
      <c r="P3" s="72"/>
      <c r="T3" s="10" t="s">
        <v>3</v>
      </c>
      <c r="U3" s="138">
        <v>46044</v>
      </c>
    </row>
    <row r="4" spans="1:24" ht="15.75" customHeight="1">
      <c r="C4" s="4"/>
      <c r="D4" s="4"/>
      <c r="E4" s="4"/>
      <c r="F4" s="4"/>
      <c r="G4" s="371" t="s">
        <v>117</v>
      </c>
      <c r="H4" s="372"/>
      <c r="I4" s="372"/>
      <c r="J4" s="372"/>
      <c r="K4" s="73"/>
      <c r="L4" s="73"/>
      <c r="M4" s="72" t="s">
        <v>118</v>
      </c>
      <c r="N4" s="4"/>
      <c r="O4" s="72"/>
      <c r="P4" s="72"/>
      <c r="T4" s="11" t="s">
        <v>5</v>
      </c>
      <c r="U4" s="48" t="s">
        <v>158</v>
      </c>
      <c r="X4" s="14"/>
    </row>
    <row r="5" spans="1:24" ht="15.75" customHeight="1" thickBot="1">
      <c r="A5" s="57"/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22" t="s">
        <v>119</v>
      </c>
      <c r="O5" s="59"/>
      <c r="P5" s="59"/>
      <c r="Q5" s="57"/>
      <c r="R5" s="57"/>
      <c r="S5" s="57"/>
      <c r="T5" s="57"/>
      <c r="U5" s="57"/>
      <c r="V5" s="57"/>
      <c r="X5" s="14"/>
    </row>
    <row r="6" spans="1:24" ht="15" customHeight="1">
      <c r="L6" s="56"/>
    </row>
    <row r="7" spans="1:24" ht="15" customHeight="1">
      <c r="A7" s="119" t="s">
        <v>104</v>
      </c>
      <c r="B7" s="5"/>
      <c r="L7" s="12"/>
    </row>
    <row r="8" spans="1:24" ht="15" customHeight="1">
      <c r="A8" s="366" t="s">
        <v>6</v>
      </c>
      <c r="B8" s="345" t="s">
        <v>7</v>
      </c>
      <c r="C8" s="345" t="s">
        <v>8</v>
      </c>
      <c r="D8" s="351"/>
      <c r="E8" s="351"/>
      <c r="F8" s="352"/>
      <c r="G8" s="39"/>
      <c r="H8" s="30" t="s">
        <v>9</v>
      </c>
      <c r="I8" s="39"/>
      <c r="J8" s="30"/>
      <c r="K8" s="30"/>
      <c r="L8" s="30" t="s">
        <v>10</v>
      </c>
      <c r="M8" s="30" t="s">
        <v>11</v>
      </c>
      <c r="N8" s="30" t="s">
        <v>12</v>
      </c>
      <c r="O8" s="260" t="s">
        <v>146</v>
      </c>
      <c r="P8" s="30" t="s">
        <v>61</v>
      </c>
      <c r="Q8" s="30" t="s">
        <v>13</v>
      </c>
      <c r="R8" s="260" t="s">
        <v>144</v>
      </c>
      <c r="S8" s="39"/>
      <c r="T8" s="39"/>
      <c r="U8" s="30" t="s">
        <v>9</v>
      </c>
      <c r="V8" s="39"/>
      <c r="W8" s="39"/>
    </row>
    <row r="9" spans="1:24" ht="15" customHeight="1">
      <c r="A9" s="366"/>
      <c r="B9" s="346"/>
      <c r="C9" s="346" t="s">
        <v>82</v>
      </c>
      <c r="D9" s="353"/>
      <c r="E9" s="354" t="s">
        <v>83</v>
      </c>
      <c r="F9" s="355"/>
      <c r="G9" s="40"/>
      <c r="H9" s="31" t="s">
        <v>14</v>
      </c>
      <c r="I9" s="40"/>
      <c r="J9" s="31"/>
      <c r="K9" s="31"/>
      <c r="L9" s="31" t="s">
        <v>15</v>
      </c>
      <c r="M9" s="31" t="s">
        <v>16</v>
      </c>
      <c r="N9" s="31" t="s">
        <v>16</v>
      </c>
      <c r="O9" s="261" t="s">
        <v>147</v>
      </c>
      <c r="P9" s="31" t="s">
        <v>17</v>
      </c>
      <c r="Q9" s="31" t="s">
        <v>17</v>
      </c>
      <c r="R9" s="261" t="s">
        <v>147</v>
      </c>
      <c r="S9" s="40"/>
      <c r="T9" s="40"/>
      <c r="U9" s="31" t="s">
        <v>123</v>
      </c>
      <c r="V9" s="40"/>
      <c r="W9" s="40"/>
    </row>
    <row r="10" spans="1:24" s="41" customFormat="1" ht="15" customHeight="1">
      <c r="A10" s="6">
        <f>51</f>
        <v>51</v>
      </c>
      <c r="B10" s="139" t="s">
        <v>140</v>
      </c>
      <c r="C10" s="140">
        <f>589</f>
        <v>589</v>
      </c>
      <c r="D10" s="141" t="s">
        <v>81</v>
      </c>
      <c r="E10" s="142">
        <f>IF(C10="","",C10)</f>
        <v>589</v>
      </c>
      <c r="F10" s="143" t="s">
        <v>85</v>
      </c>
      <c r="G10" s="144"/>
      <c r="H10" s="144">
        <v>46007</v>
      </c>
      <c r="I10" s="144"/>
      <c r="J10" s="144"/>
      <c r="K10" s="144"/>
      <c r="L10" s="145">
        <f>IF(H10="","",H10+2)</f>
        <v>46009</v>
      </c>
      <c r="M10" s="146">
        <f>IF(L10="","",L10+1)</f>
        <v>46010</v>
      </c>
      <c r="N10" s="146">
        <f>IF(M10="","",M10)</f>
        <v>46010</v>
      </c>
      <c r="O10" s="144"/>
      <c r="P10" s="144">
        <f t="shared" ref="P10:P17" si="0">IF(Q10="","",Q10)</f>
        <v>46011</v>
      </c>
      <c r="Q10" s="146">
        <f>IF(N10="","",N10+1)</f>
        <v>46011</v>
      </c>
      <c r="R10" s="144"/>
      <c r="S10" s="144"/>
      <c r="T10" s="144"/>
      <c r="U10" s="123">
        <f>IF(H10="","",H10+7)</f>
        <v>46014</v>
      </c>
      <c r="V10" s="144"/>
      <c r="W10" s="144"/>
    </row>
    <row r="11" spans="1:24" s="119" customFormat="1" ht="15" customHeight="1">
      <c r="A11" s="262">
        <f>A10+1</f>
        <v>52</v>
      </c>
      <c r="B11" s="252" t="s">
        <v>139</v>
      </c>
      <c r="C11" s="263">
        <f>2551</f>
        <v>2551</v>
      </c>
      <c r="D11" s="264" t="s">
        <v>81</v>
      </c>
      <c r="E11" s="265">
        <f t="shared" ref="E11:E21" si="1">IF(C11="","",C11)</f>
        <v>2551</v>
      </c>
      <c r="F11" s="266" t="s">
        <v>85</v>
      </c>
      <c r="G11" s="267"/>
      <c r="H11" s="267">
        <f>IF(U10="","",U10)</f>
        <v>46014</v>
      </c>
      <c r="I11" s="267"/>
      <c r="J11" s="267"/>
      <c r="K11" s="267"/>
      <c r="L11" s="267">
        <f>IF(H11="","",H11+2)</f>
        <v>46016</v>
      </c>
      <c r="M11" s="267">
        <f>IF(L11="","",L11+1)</f>
        <v>46017</v>
      </c>
      <c r="N11" s="267">
        <f>IF(M11="","",M11)</f>
        <v>46017</v>
      </c>
      <c r="O11" s="254">
        <f>IF(N11="","",N11)</f>
        <v>46017</v>
      </c>
      <c r="P11" s="267">
        <f t="shared" si="0"/>
        <v>46018</v>
      </c>
      <c r="Q11" s="267">
        <f>IF(N11="","",N11+1)</f>
        <v>46018</v>
      </c>
      <c r="R11" s="254">
        <f>IF(Q11="","",Q11)</f>
        <v>46018</v>
      </c>
      <c r="S11" s="267"/>
      <c r="T11" s="267"/>
      <c r="U11" s="267">
        <f>IF(H11="","",H11+7)</f>
        <v>46021</v>
      </c>
      <c r="V11" s="267"/>
      <c r="W11" s="267"/>
    </row>
    <row r="12" spans="1:24" s="41" customFormat="1" ht="15" customHeight="1">
      <c r="A12" s="262">
        <f>A11+1</f>
        <v>53</v>
      </c>
      <c r="B12" s="252" t="s">
        <v>148</v>
      </c>
      <c r="C12" s="263">
        <f>IF(C10="","",C10+2)</f>
        <v>591</v>
      </c>
      <c r="D12" s="264" t="s">
        <v>81</v>
      </c>
      <c r="E12" s="265">
        <f t="shared" si="1"/>
        <v>591</v>
      </c>
      <c r="F12" s="266" t="s">
        <v>85</v>
      </c>
      <c r="G12" s="146"/>
      <c r="H12" s="253" t="str">
        <f>IF(U11="","","SKIP")</f>
        <v>SKIP</v>
      </c>
      <c r="I12" s="146"/>
      <c r="J12" s="146"/>
      <c r="K12" s="146"/>
      <c r="L12" s="253" t="str">
        <f>IF(H12="","",H12)</f>
        <v>SKIP</v>
      </c>
      <c r="M12" s="253" t="str">
        <f>IF(L12="","",L12)</f>
        <v>SKIP</v>
      </c>
      <c r="N12" s="253" t="str">
        <f t="shared" ref="N12:N17" si="2">IF(M12="","",M12)</f>
        <v>SKIP</v>
      </c>
      <c r="O12" s="146"/>
      <c r="P12" s="253" t="str">
        <f t="shared" si="0"/>
        <v>SKIP</v>
      </c>
      <c r="Q12" s="253" t="str">
        <f>IF(N12="","",N12)</f>
        <v>SKIP</v>
      </c>
      <c r="R12" s="146"/>
      <c r="S12" s="146"/>
      <c r="T12" s="146"/>
      <c r="U12" s="253" t="str">
        <f>IF(H12="","",H12)</f>
        <v>SKIP</v>
      </c>
      <c r="V12" s="146"/>
      <c r="W12" s="146"/>
    </row>
    <row r="13" spans="1:24" s="41" customFormat="1" ht="15" customHeight="1">
      <c r="A13" s="268">
        <f>A12-51</f>
        <v>2</v>
      </c>
      <c r="B13" s="269" t="s">
        <v>148</v>
      </c>
      <c r="C13" s="270">
        <f t="shared" ref="C13:C17" si="3">IF(C12="","",C12+1)</f>
        <v>592</v>
      </c>
      <c r="D13" s="271" t="s">
        <v>81</v>
      </c>
      <c r="E13" s="272">
        <f t="shared" si="1"/>
        <v>592</v>
      </c>
      <c r="F13" s="273" t="s">
        <v>85</v>
      </c>
      <c r="G13" s="274"/>
      <c r="H13" s="274">
        <f>IF(U12="","",U11+7)</f>
        <v>46028</v>
      </c>
      <c r="I13" s="274"/>
      <c r="J13" s="274"/>
      <c r="K13" s="274"/>
      <c r="L13" s="274">
        <f t="shared" ref="L13:L17" si="4">IF(H13="","",H13+2)</f>
        <v>46030</v>
      </c>
      <c r="M13" s="274">
        <f t="shared" ref="M13:M17" si="5">IF(L13="","",L13+1)</f>
        <v>46031</v>
      </c>
      <c r="N13" s="274">
        <f t="shared" si="2"/>
        <v>46031</v>
      </c>
      <c r="O13" s="274"/>
      <c r="P13" s="274">
        <f t="shared" si="0"/>
        <v>46032</v>
      </c>
      <c r="Q13" s="274">
        <f>IF(N13="","",N13+1)</f>
        <v>46032</v>
      </c>
      <c r="R13" s="274"/>
      <c r="S13" s="274"/>
      <c r="T13" s="274"/>
      <c r="U13" s="274">
        <f t="shared" ref="U13:U17" si="6">IF(H13="","",H13+7)</f>
        <v>46035</v>
      </c>
      <c r="V13" s="274"/>
      <c r="W13" s="274"/>
    </row>
    <row r="14" spans="1:24" s="41" customFormat="1" ht="15" customHeight="1">
      <c r="A14" s="6">
        <f>A13+1</f>
        <v>3</v>
      </c>
      <c r="B14" s="148" t="s">
        <v>148</v>
      </c>
      <c r="C14" s="140">
        <f t="shared" si="3"/>
        <v>593</v>
      </c>
      <c r="D14" s="149" t="s">
        <v>81</v>
      </c>
      <c r="E14" s="142">
        <f t="shared" si="1"/>
        <v>593</v>
      </c>
      <c r="F14" s="150" t="s">
        <v>85</v>
      </c>
      <c r="G14" s="146"/>
      <c r="H14" s="146">
        <f t="shared" ref="H14:H17" si="7">IF(U13="","",U13)</f>
        <v>46035</v>
      </c>
      <c r="I14" s="146"/>
      <c r="J14" s="146"/>
      <c r="K14" s="146"/>
      <c r="L14" s="146">
        <f t="shared" si="4"/>
        <v>46037</v>
      </c>
      <c r="M14" s="146">
        <f t="shared" si="5"/>
        <v>46038</v>
      </c>
      <c r="N14" s="146">
        <f t="shared" si="2"/>
        <v>46038</v>
      </c>
      <c r="O14" s="146"/>
      <c r="P14" s="146">
        <f t="shared" si="0"/>
        <v>46039</v>
      </c>
      <c r="Q14" s="146">
        <f>IF(N14="","",N14+1)</f>
        <v>46039</v>
      </c>
      <c r="R14" s="146"/>
      <c r="S14" s="146"/>
      <c r="T14" s="146"/>
      <c r="U14" s="146">
        <f t="shared" si="6"/>
        <v>46042</v>
      </c>
      <c r="V14" s="146"/>
      <c r="W14" s="146"/>
    </row>
    <row r="15" spans="1:24" s="41" customFormat="1" ht="15" customHeight="1">
      <c r="A15" s="268">
        <f>A14+1</f>
        <v>4</v>
      </c>
      <c r="B15" s="269" t="s">
        <v>148</v>
      </c>
      <c r="C15" s="270">
        <f t="shared" si="3"/>
        <v>594</v>
      </c>
      <c r="D15" s="271" t="s">
        <v>81</v>
      </c>
      <c r="E15" s="272">
        <f t="shared" si="1"/>
        <v>594</v>
      </c>
      <c r="F15" s="273" t="s">
        <v>85</v>
      </c>
      <c r="G15" s="274"/>
      <c r="H15" s="274">
        <f t="shared" si="7"/>
        <v>46042</v>
      </c>
      <c r="I15" s="274"/>
      <c r="J15" s="274"/>
      <c r="K15" s="274"/>
      <c r="L15" s="274">
        <f t="shared" si="4"/>
        <v>46044</v>
      </c>
      <c r="M15" s="274">
        <f t="shared" si="5"/>
        <v>46045</v>
      </c>
      <c r="N15" s="274">
        <f t="shared" si="2"/>
        <v>46045</v>
      </c>
      <c r="O15" s="274"/>
      <c r="P15" s="274">
        <f t="shared" si="0"/>
        <v>46046</v>
      </c>
      <c r="Q15" s="274">
        <f>IF(N15="","",N15+1)</f>
        <v>46046</v>
      </c>
      <c r="R15" s="274"/>
      <c r="S15" s="274"/>
      <c r="T15" s="274"/>
      <c r="U15" s="274">
        <f t="shared" si="6"/>
        <v>46049</v>
      </c>
      <c r="V15" s="274"/>
      <c r="W15" s="274"/>
    </row>
    <row r="16" spans="1:24" s="41" customFormat="1" ht="15" customHeight="1">
      <c r="A16" s="6">
        <f t="shared" ref="A16:A21" si="8">A15+1</f>
        <v>5</v>
      </c>
      <c r="B16" s="148" t="s">
        <v>148</v>
      </c>
      <c r="C16" s="140">
        <f t="shared" si="3"/>
        <v>595</v>
      </c>
      <c r="D16" s="149" t="s">
        <v>81</v>
      </c>
      <c r="E16" s="142">
        <f t="shared" si="1"/>
        <v>595</v>
      </c>
      <c r="F16" s="150" t="s">
        <v>85</v>
      </c>
      <c r="G16" s="146"/>
      <c r="H16" s="146">
        <f t="shared" si="7"/>
        <v>46049</v>
      </c>
      <c r="I16" s="146"/>
      <c r="J16" s="146"/>
      <c r="K16" s="146"/>
      <c r="L16" s="146">
        <f t="shared" si="4"/>
        <v>46051</v>
      </c>
      <c r="M16" s="146">
        <f t="shared" si="5"/>
        <v>46052</v>
      </c>
      <c r="N16" s="146">
        <f t="shared" si="2"/>
        <v>46052</v>
      </c>
      <c r="O16" s="146"/>
      <c r="P16" s="146">
        <f t="shared" si="0"/>
        <v>46053</v>
      </c>
      <c r="Q16" s="146">
        <f>IF(N16="","",N16+1)</f>
        <v>46053</v>
      </c>
      <c r="R16" s="146"/>
      <c r="S16" s="146"/>
      <c r="T16" s="146"/>
      <c r="U16" s="146">
        <f t="shared" si="6"/>
        <v>46056</v>
      </c>
      <c r="V16" s="146"/>
      <c r="W16" s="146"/>
    </row>
    <row r="17" spans="1:23" s="15" customFormat="1" ht="15" customHeight="1">
      <c r="A17" s="275">
        <f t="shared" si="8"/>
        <v>6</v>
      </c>
      <c r="B17" s="276" t="s">
        <v>148</v>
      </c>
      <c r="C17" s="277">
        <f t="shared" si="3"/>
        <v>596</v>
      </c>
      <c r="D17" s="278" t="s">
        <v>81</v>
      </c>
      <c r="E17" s="279">
        <f t="shared" si="1"/>
        <v>596</v>
      </c>
      <c r="F17" s="280" t="s">
        <v>85</v>
      </c>
      <c r="G17" s="281"/>
      <c r="H17" s="281">
        <f t="shared" si="7"/>
        <v>46056</v>
      </c>
      <c r="I17" s="281"/>
      <c r="J17" s="282"/>
      <c r="K17" s="281"/>
      <c r="L17" s="281">
        <f t="shared" si="4"/>
        <v>46058</v>
      </c>
      <c r="M17" s="281">
        <f t="shared" si="5"/>
        <v>46059</v>
      </c>
      <c r="N17" s="281">
        <f t="shared" si="2"/>
        <v>46059</v>
      </c>
      <c r="O17" s="282"/>
      <c r="P17" s="282">
        <f t="shared" si="0"/>
        <v>46060</v>
      </c>
      <c r="Q17" s="281">
        <f>IF(N17="","",N17+1)</f>
        <v>46060</v>
      </c>
      <c r="R17" s="281"/>
      <c r="S17" s="281"/>
      <c r="T17" s="281"/>
      <c r="U17" s="283">
        <f t="shared" si="6"/>
        <v>46063</v>
      </c>
      <c r="V17" s="281"/>
      <c r="W17" s="281"/>
    </row>
    <row r="18" spans="1:23" s="15" customFormat="1" ht="15" hidden="1" customHeight="1">
      <c r="A18" s="6">
        <f t="shared" si="8"/>
        <v>7</v>
      </c>
      <c r="B18" s="148"/>
      <c r="C18" s="140"/>
      <c r="D18" s="149" t="s">
        <v>81</v>
      </c>
      <c r="E18" s="142" t="str">
        <f t="shared" si="1"/>
        <v/>
      </c>
      <c r="F18" s="150" t="s">
        <v>85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51"/>
      <c r="V18" s="146"/>
      <c r="W18" s="146"/>
    </row>
    <row r="19" spans="1:23" s="15" customFormat="1" ht="15" hidden="1" customHeight="1">
      <c r="A19" s="6">
        <f t="shared" si="8"/>
        <v>8</v>
      </c>
      <c r="B19" s="148"/>
      <c r="C19" s="140"/>
      <c r="D19" s="149" t="s">
        <v>81</v>
      </c>
      <c r="E19" s="142" t="str">
        <f t="shared" si="1"/>
        <v/>
      </c>
      <c r="F19" s="150" t="s">
        <v>85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51"/>
      <c r="V19" s="146"/>
      <c r="W19" s="146"/>
    </row>
    <row r="20" spans="1:23" s="15" customFormat="1" ht="15" hidden="1" customHeight="1">
      <c r="A20" s="6">
        <f t="shared" si="8"/>
        <v>9</v>
      </c>
      <c r="B20" s="148"/>
      <c r="C20" s="140"/>
      <c r="D20" s="149" t="s">
        <v>81</v>
      </c>
      <c r="E20" s="142" t="str">
        <f t="shared" si="1"/>
        <v/>
      </c>
      <c r="F20" s="150" t="s">
        <v>85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51"/>
      <c r="V20" s="146"/>
      <c r="W20" s="146"/>
    </row>
    <row r="21" spans="1:23" s="15" customFormat="1" ht="15" hidden="1" customHeight="1">
      <c r="A21" s="152">
        <f t="shared" si="8"/>
        <v>10</v>
      </c>
      <c r="B21" s="153"/>
      <c r="C21" s="154"/>
      <c r="D21" s="155" t="s">
        <v>81</v>
      </c>
      <c r="E21" s="156" t="str">
        <f t="shared" si="1"/>
        <v/>
      </c>
      <c r="F21" s="157" t="s">
        <v>85</v>
      </c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9"/>
      <c r="V21" s="158"/>
      <c r="W21" s="158"/>
    </row>
    <row r="22" spans="1:23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3" ht="15" customHeight="1">
      <c r="A23" s="41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3" ht="15" customHeight="1">
      <c r="A24" s="119" t="s">
        <v>105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3" ht="15" customHeight="1">
      <c r="A25" s="367" t="s">
        <v>6</v>
      </c>
      <c r="B25" s="347" t="s">
        <v>7</v>
      </c>
      <c r="C25" s="347" t="s">
        <v>8</v>
      </c>
      <c r="D25" s="356"/>
      <c r="E25" s="356"/>
      <c r="F25" s="357"/>
      <c r="G25" s="36"/>
      <c r="H25" s="36" t="s">
        <v>9</v>
      </c>
      <c r="I25" s="43"/>
      <c r="J25" s="36"/>
      <c r="K25" s="36"/>
      <c r="L25" s="36" t="s">
        <v>12</v>
      </c>
      <c r="M25" s="44" t="s">
        <v>11</v>
      </c>
      <c r="N25" s="36" t="s">
        <v>18</v>
      </c>
      <c r="O25" s="44" t="s">
        <v>13</v>
      </c>
      <c r="P25" s="36" t="s">
        <v>19</v>
      </c>
      <c r="Q25" s="32"/>
      <c r="R25" s="32"/>
      <c r="S25" s="32"/>
      <c r="T25" s="32"/>
      <c r="U25" s="32" t="s">
        <v>9</v>
      </c>
      <c r="V25" s="32"/>
      <c r="W25" s="32"/>
    </row>
    <row r="26" spans="1:23" ht="15" customHeight="1">
      <c r="A26" s="367"/>
      <c r="B26" s="348"/>
      <c r="C26" s="348" t="s">
        <v>82</v>
      </c>
      <c r="D26" s="360"/>
      <c r="E26" s="358" t="s">
        <v>83</v>
      </c>
      <c r="F26" s="359"/>
      <c r="G26" s="45"/>
      <c r="H26" s="37" t="s">
        <v>17</v>
      </c>
      <c r="I26" s="46"/>
      <c r="J26" s="37"/>
      <c r="K26" s="37"/>
      <c r="L26" s="37" t="s">
        <v>122</v>
      </c>
      <c r="M26" s="46" t="s">
        <v>14</v>
      </c>
      <c r="N26" s="37" t="s">
        <v>14</v>
      </c>
      <c r="O26" s="46" t="s">
        <v>20</v>
      </c>
      <c r="P26" s="37" t="s">
        <v>20</v>
      </c>
      <c r="Q26" s="33"/>
      <c r="R26" s="33"/>
      <c r="S26" s="33"/>
      <c r="T26" s="33"/>
      <c r="U26" s="33" t="s">
        <v>17</v>
      </c>
      <c r="V26" s="33"/>
      <c r="W26" s="33"/>
    </row>
    <row r="27" spans="1:23" s="41" customFormat="1" ht="15" customHeight="1">
      <c r="A27" s="169">
        <f>51</f>
        <v>51</v>
      </c>
      <c r="B27" s="139" t="s">
        <v>139</v>
      </c>
      <c r="C27" s="63">
        <f>2550</f>
        <v>2550</v>
      </c>
      <c r="D27" s="65" t="s">
        <v>80</v>
      </c>
      <c r="E27" s="64">
        <f t="shared" ref="E27" si="9">IF(C27="","",C27)</f>
        <v>2550</v>
      </c>
      <c r="F27" s="66" t="s">
        <v>84</v>
      </c>
      <c r="G27" s="162"/>
      <c r="H27" s="123">
        <v>46004</v>
      </c>
      <c r="I27" s="163"/>
      <c r="J27" s="123"/>
      <c r="K27" s="123"/>
      <c r="L27" s="123">
        <f>IF(H27="","",H27+3)</f>
        <v>46007</v>
      </c>
      <c r="M27" s="163">
        <f t="shared" ref="M27:N29" si="10">IF(L27="","",L27)</f>
        <v>46007</v>
      </c>
      <c r="N27" s="123">
        <f t="shared" si="10"/>
        <v>46007</v>
      </c>
      <c r="O27" s="163">
        <f>IF(N27="","",N27+1)</f>
        <v>46008</v>
      </c>
      <c r="P27" s="123">
        <f>IF(O27="","",O27)</f>
        <v>46008</v>
      </c>
      <c r="Q27" s="123"/>
      <c r="R27" s="123"/>
      <c r="S27" s="164"/>
      <c r="T27" s="164"/>
      <c r="U27" s="123">
        <f>IF(H27="","",H27+7)</f>
        <v>46011</v>
      </c>
      <c r="V27" s="164"/>
      <c r="W27" s="164"/>
    </row>
    <row r="28" spans="1:23" s="41" customFormat="1" ht="15" customHeight="1">
      <c r="A28" s="284">
        <f>A27+1</f>
        <v>52</v>
      </c>
      <c r="B28" s="285" t="s">
        <v>149</v>
      </c>
      <c r="C28" s="286"/>
      <c r="D28" s="287"/>
      <c r="E28" s="288"/>
      <c r="F28" s="289"/>
      <c r="G28" s="267"/>
      <c r="H28" s="267"/>
      <c r="I28" s="290"/>
      <c r="J28" s="267"/>
      <c r="K28" s="267"/>
      <c r="L28" s="267" t="str">
        <f>IF(H28="","",H28+3)</f>
        <v/>
      </c>
      <c r="M28" s="291" t="str">
        <f t="shared" si="10"/>
        <v/>
      </c>
      <c r="N28" s="267" t="str">
        <f t="shared" si="10"/>
        <v/>
      </c>
      <c r="O28" s="292" t="str">
        <f>IF(N28="","",N28+1)</f>
        <v/>
      </c>
      <c r="P28" s="267" t="str">
        <f>IF(O28="","",O28)</f>
        <v/>
      </c>
      <c r="Q28" s="267"/>
      <c r="R28" s="267"/>
      <c r="S28" s="292"/>
      <c r="T28" s="292"/>
      <c r="U28" s="267" t="str">
        <f>IF(H28="","",H28+7)</f>
        <v/>
      </c>
      <c r="V28" s="267"/>
      <c r="W28" s="267"/>
    </row>
    <row r="29" spans="1:23" s="41" customFormat="1" ht="15" customHeight="1">
      <c r="A29" s="284">
        <f>A28+1</f>
        <v>53</v>
      </c>
      <c r="B29" s="285" t="s">
        <v>140</v>
      </c>
      <c r="C29" s="263">
        <f>590</f>
        <v>590</v>
      </c>
      <c r="D29" s="264" t="s">
        <v>80</v>
      </c>
      <c r="E29" s="265">
        <f t="shared" ref="E29" si="11">IF(C29="","",C29)</f>
        <v>590</v>
      </c>
      <c r="F29" s="266" t="s">
        <v>84</v>
      </c>
      <c r="G29" s="50"/>
      <c r="H29" s="124">
        <f>IF(U27="","",U27+7)</f>
        <v>46018</v>
      </c>
      <c r="I29" s="51"/>
      <c r="J29" s="124"/>
      <c r="K29" s="124"/>
      <c r="L29" s="124">
        <f>IF(H29="","",H29+2)</f>
        <v>46020</v>
      </c>
      <c r="M29" s="51">
        <f>IF(L29="","",L29+1)</f>
        <v>46021</v>
      </c>
      <c r="N29" s="124">
        <f t="shared" si="10"/>
        <v>46021</v>
      </c>
      <c r="O29" s="51">
        <f>IF(N29="","",N29+1)</f>
        <v>46022</v>
      </c>
      <c r="P29" s="254" t="s">
        <v>150</v>
      </c>
      <c r="Q29" s="124"/>
      <c r="R29" s="124"/>
      <c r="S29" s="124"/>
      <c r="T29" s="124"/>
      <c r="U29" s="255">
        <f>IF(H29="","",H29+7+3)</f>
        <v>46028</v>
      </c>
      <c r="V29" s="124"/>
      <c r="W29" s="124"/>
    </row>
    <row r="30" spans="1:23" s="41" customFormat="1" ht="15" customHeight="1">
      <c r="A30" s="284">
        <f>A29-51</f>
        <v>2</v>
      </c>
      <c r="B30" s="285" t="s">
        <v>149</v>
      </c>
      <c r="C30" s="286"/>
      <c r="D30" s="287"/>
      <c r="E30" s="288"/>
      <c r="F30" s="289"/>
      <c r="G30" s="267"/>
      <c r="H30" s="267"/>
      <c r="I30" s="290"/>
      <c r="J30" s="267"/>
      <c r="K30" s="267"/>
      <c r="L30" s="267"/>
      <c r="M30" s="291"/>
      <c r="N30" s="267"/>
      <c r="O30" s="291"/>
      <c r="P30" s="267"/>
      <c r="Q30" s="267"/>
      <c r="R30" s="267"/>
      <c r="S30" s="267"/>
      <c r="T30" s="267"/>
      <c r="U30" s="267"/>
      <c r="V30" s="267"/>
      <c r="W30" s="267"/>
    </row>
    <row r="31" spans="1:23" s="41" customFormat="1" ht="15" customHeight="1">
      <c r="A31" s="293">
        <f t="shared" ref="A31:A38" si="12">A30+1</f>
        <v>3</v>
      </c>
      <c r="B31" s="285" t="s">
        <v>149</v>
      </c>
      <c r="C31" s="63"/>
      <c r="D31" s="65"/>
      <c r="E31" s="64"/>
      <c r="F31" s="66"/>
      <c r="G31" s="50"/>
      <c r="H31" s="124"/>
      <c r="I31" s="54"/>
      <c r="J31" s="55"/>
      <c r="K31" s="55"/>
      <c r="L31" s="124"/>
      <c r="M31" s="51"/>
      <c r="N31" s="124"/>
      <c r="O31" s="51"/>
      <c r="P31" s="124"/>
      <c r="Q31" s="124"/>
      <c r="R31" s="124"/>
      <c r="S31" s="52"/>
      <c r="T31" s="52"/>
      <c r="U31" s="52"/>
      <c r="V31" s="52"/>
      <c r="W31" s="52"/>
    </row>
    <row r="32" spans="1:23" s="41" customFormat="1" ht="15" customHeight="1">
      <c r="A32" s="293">
        <f t="shared" si="12"/>
        <v>4</v>
      </c>
      <c r="B32" s="285" t="s">
        <v>149</v>
      </c>
      <c r="C32" s="286"/>
      <c r="D32" s="287"/>
      <c r="E32" s="288"/>
      <c r="F32" s="289"/>
      <c r="G32" s="290"/>
      <c r="H32" s="267"/>
      <c r="I32" s="294"/>
      <c r="J32" s="295"/>
      <c r="K32" s="295"/>
      <c r="L32" s="267"/>
      <c r="M32" s="291"/>
      <c r="N32" s="267"/>
      <c r="O32" s="291"/>
      <c r="P32" s="267"/>
      <c r="Q32" s="267"/>
      <c r="R32" s="267"/>
      <c r="S32" s="292"/>
      <c r="T32" s="292"/>
      <c r="U32" s="292"/>
      <c r="V32" s="292"/>
      <c r="W32" s="292"/>
    </row>
    <row r="33" spans="1:23" s="41" customFormat="1" ht="15" customHeight="1">
      <c r="A33" s="284">
        <f t="shared" si="12"/>
        <v>5</v>
      </c>
      <c r="B33" s="285" t="s">
        <v>149</v>
      </c>
      <c r="C33" s="63"/>
      <c r="D33" s="65"/>
      <c r="E33" s="64"/>
      <c r="F33" s="66"/>
      <c r="G33" s="50"/>
      <c r="H33" s="124"/>
      <c r="I33" s="54"/>
      <c r="J33" s="55"/>
      <c r="K33" s="55"/>
      <c r="L33" s="124"/>
      <c r="M33" s="51"/>
      <c r="N33" s="124"/>
      <c r="O33" s="51"/>
      <c r="P33" s="124"/>
      <c r="Q33" s="124"/>
      <c r="R33" s="124"/>
      <c r="S33" s="52"/>
      <c r="T33" s="52"/>
      <c r="U33" s="52"/>
      <c r="V33" s="52"/>
      <c r="W33" s="52"/>
    </row>
    <row r="34" spans="1:23" s="41" customFormat="1" ht="15" customHeight="1">
      <c r="A34" s="296">
        <f t="shared" si="12"/>
        <v>6</v>
      </c>
      <c r="B34" s="297" t="s">
        <v>143</v>
      </c>
      <c r="C34" s="298"/>
      <c r="D34" s="299"/>
      <c r="E34" s="300"/>
      <c r="F34" s="301"/>
      <c r="G34" s="302"/>
      <c r="H34" s="303"/>
      <c r="I34" s="304"/>
      <c r="J34" s="305"/>
      <c r="K34" s="303"/>
      <c r="L34" s="303"/>
      <c r="M34" s="306"/>
      <c r="N34" s="303"/>
      <c r="O34" s="306"/>
      <c r="P34" s="303"/>
      <c r="Q34" s="303"/>
      <c r="R34" s="303"/>
      <c r="S34" s="303"/>
      <c r="T34" s="303"/>
      <c r="U34" s="303"/>
      <c r="V34" s="303"/>
      <c r="W34" s="303"/>
    </row>
    <row r="35" spans="1:23" s="15" customFormat="1" ht="15" hidden="1" customHeight="1">
      <c r="A35" s="53">
        <f t="shared" si="12"/>
        <v>7</v>
      </c>
      <c r="B35" s="67"/>
      <c r="C35" s="63"/>
      <c r="D35" s="65"/>
      <c r="E35" s="64"/>
      <c r="F35" s="66"/>
      <c r="G35" s="50"/>
      <c r="H35" s="124"/>
      <c r="I35" s="54"/>
      <c r="J35" s="55"/>
      <c r="K35" s="124"/>
      <c r="L35" s="124"/>
      <c r="M35" s="51"/>
      <c r="N35" s="124"/>
      <c r="O35" s="51"/>
      <c r="P35" s="124"/>
      <c r="Q35" s="124"/>
      <c r="R35" s="124"/>
      <c r="S35" s="52"/>
      <c r="T35" s="52"/>
      <c r="U35" s="52"/>
      <c r="V35" s="52"/>
      <c r="W35" s="52"/>
    </row>
    <row r="36" spans="1:23" s="15" customFormat="1" ht="15" hidden="1" customHeight="1">
      <c r="A36" s="49">
        <f t="shared" si="12"/>
        <v>8</v>
      </c>
      <c r="B36" s="67"/>
      <c r="C36" s="63"/>
      <c r="D36" s="65"/>
      <c r="E36" s="64"/>
      <c r="F36" s="66"/>
      <c r="G36" s="50"/>
      <c r="H36" s="124"/>
      <c r="I36" s="54"/>
      <c r="J36" s="55"/>
      <c r="K36" s="124"/>
      <c r="L36" s="124"/>
      <c r="M36" s="51"/>
      <c r="N36" s="124"/>
      <c r="O36" s="51"/>
      <c r="P36" s="124"/>
      <c r="Q36" s="124"/>
      <c r="R36" s="124"/>
      <c r="S36" s="124"/>
      <c r="T36" s="124"/>
      <c r="U36" s="124"/>
      <c r="V36" s="124"/>
      <c r="W36" s="124"/>
    </row>
    <row r="37" spans="1:23" s="15" customFormat="1" ht="15" hidden="1" customHeight="1">
      <c r="A37" s="49">
        <f t="shared" si="12"/>
        <v>9</v>
      </c>
      <c r="B37" s="67"/>
      <c r="C37" s="63"/>
      <c r="D37" s="65"/>
      <c r="E37" s="64"/>
      <c r="F37" s="66"/>
      <c r="G37" s="50"/>
      <c r="H37" s="124"/>
      <c r="I37" s="54"/>
      <c r="J37" s="55"/>
      <c r="K37" s="124"/>
      <c r="L37" s="124"/>
      <c r="M37" s="51"/>
      <c r="N37" s="124"/>
      <c r="O37" s="51"/>
      <c r="P37" s="124"/>
      <c r="Q37" s="124"/>
      <c r="R37" s="124"/>
      <c r="S37" s="124"/>
      <c r="T37" s="124"/>
      <c r="U37" s="124"/>
      <c r="V37" s="124"/>
      <c r="W37" s="124"/>
    </row>
    <row r="38" spans="1:23" s="15" customFormat="1" ht="15" hidden="1" customHeight="1">
      <c r="A38" s="105">
        <f t="shared" si="12"/>
        <v>10</v>
      </c>
      <c r="B38" s="92"/>
      <c r="C38" s="93"/>
      <c r="D38" s="98"/>
      <c r="E38" s="99"/>
      <c r="F38" s="96"/>
      <c r="G38" s="101"/>
      <c r="H38" s="91"/>
      <c r="I38" s="102"/>
      <c r="J38" s="103"/>
      <c r="K38" s="91"/>
      <c r="L38" s="91"/>
      <c r="M38" s="104"/>
      <c r="N38" s="91"/>
      <c r="O38" s="104"/>
      <c r="P38" s="91"/>
      <c r="Q38" s="91"/>
      <c r="R38" s="91"/>
      <c r="S38" s="91"/>
      <c r="T38" s="91"/>
      <c r="U38" s="91"/>
      <c r="V38" s="91"/>
      <c r="W38" s="91"/>
    </row>
    <row r="39" spans="1:23" ht="15" customHeight="1">
      <c r="A39" s="15" t="s">
        <v>67</v>
      </c>
      <c r="B39" s="60"/>
      <c r="C39" s="61"/>
      <c r="D39" s="61"/>
      <c r="E39" s="61"/>
      <c r="F39" s="61"/>
      <c r="G39" s="62"/>
      <c r="H39" s="8"/>
      <c r="I39" s="7"/>
      <c r="J39" s="7"/>
      <c r="K39" s="7"/>
      <c r="L39" s="7"/>
      <c r="M39" s="7"/>
      <c r="N39" s="8"/>
      <c r="O39" s="7"/>
    </row>
    <row r="40" spans="1:23" ht="15" customHeight="1">
      <c r="A40" s="41"/>
      <c r="B40" s="41"/>
      <c r="C40" s="41"/>
      <c r="D40" s="41"/>
      <c r="E40" s="41"/>
      <c r="F40" s="41"/>
      <c r="G40" s="17"/>
      <c r="H40" s="15"/>
      <c r="I40" s="15"/>
      <c r="J40" s="15"/>
      <c r="K40" s="15"/>
      <c r="L40" s="17"/>
      <c r="M40" s="17"/>
      <c r="N40" s="17"/>
      <c r="O40" s="17"/>
      <c r="P40" s="15"/>
      <c r="Q40" s="15"/>
      <c r="R40" s="15"/>
      <c r="S40" s="15"/>
      <c r="T40" s="17"/>
      <c r="U40" s="17"/>
      <c r="V40" s="56" t="s">
        <v>21</v>
      </c>
      <c r="W40" s="56" t="s">
        <v>21</v>
      </c>
    </row>
    <row r="41" spans="1:23" ht="15" customHeight="1">
      <c r="A41" s="307" t="s">
        <v>108</v>
      </c>
      <c r="B41" s="5"/>
      <c r="G41" s="17"/>
      <c r="H41" s="15"/>
      <c r="I41" s="15"/>
      <c r="J41" s="15"/>
      <c r="K41" s="15"/>
      <c r="L41" s="17"/>
      <c r="M41" s="17"/>
      <c r="N41" s="17"/>
      <c r="O41" s="17"/>
      <c r="P41" s="15"/>
      <c r="Q41" s="15"/>
      <c r="R41" s="15"/>
      <c r="S41" s="15"/>
      <c r="T41" s="17"/>
      <c r="U41" s="17"/>
      <c r="V41" s="17" t="s">
        <v>22</v>
      </c>
      <c r="W41" s="17" t="s">
        <v>22</v>
      </c>
    </row>
    <row r="42" spans="1:23" ht="15" customHeight="1">
      <c r="A42" s="344" t="s">
        <v>6</v>
      </c>
      <c r="B42" s="349" t="s">
        <v>7</v>
      </c>
      <c r="C42" s="349" t="s">
        <v>8</v>
      </c>
      <c r="D42" s="361"/>
      <c r="E42" s="361"/>
      <c r="F42" s="362"/>
      <c r="G42" s="42" t="s">
        <v>23</v>
      </c>
      <c r="H42" s="42" t="s">
        <v>24</v>
      </c>
      <c r="I42" s="42" t="s">
        <v>25</v>
      </c>
      <c r="J42" s="308" t="s">
        <v>145</v>
      </c>
      <c r="K42" s="42"/>
      <c r="L42" s="42" t="s">
        <v>26</v>
      </c>
      <c r="M42" s="42" t="s">
        <v>12</v>
      </c>
      <c r="N42" s="42" t="s">
        <v>11</v>
      </c>
      <c r="O42" s="42" t="s">
        <v>18</v>
      </c>
      <c r="P42" s="42" t="s">
        <v>13</v>
      </c>
      <c r="Q42" s="308" t="s">
        <v>144</v>
      </c>
      <c r="R42" s="42" t="s">
        <v>10</v>
      </c>
      <c r="S42" s="42"/>
      <c r="T42" s="42" t="s">
        <v>23</v>
      </c>
      <c r="U42" s="42" t="s">
        <v>24</v>
      </c>
      <c r="V42" s="42" t="s">
        <v>25</v>
      </c>
      <c r="W42" s="308" t="s">
        <v>145</v>
      </c>
    </row>
    <row r="43" spans="1:23" ht="15" customHeight="1">
      <c r="A43" s="344"/>
      <c r="B43" s="350"/>
      <c r="C43" s="350" t="s">
        <v>82</v>
      </c>
      <c r="D43" s="365"/>
      <c r="E43" s="363" t="s">
        <v>83</v>
      </c>
      <c r="F43" s="364"/>
      <c r="G43" s="29" t="s">
        <v>58</v>
      </c>
      <c r="H43" s="29" t="s">
        <v>15</v>
      </c>
      <c r="I43" s="29" t="s">
        <v>17</v>
      </c>
      <c r="J43" s="261" t="s">
        <v>147</v>
      </c>
      <c r="K43" s="29"/>
      <c r="L43" s="29" t="s">
        <v>27</v>
      </c>
      <c r="M43" s="29" t="s">
        <v>28</v>
      </c>
      <c r="N43" s="29" t="s">
        <v>14</v>
      </c>
      <c r="O43" s="29" t="s">
        <v>14</v>
      </c>
      <c r="P43" s="29" t="s">
        <v>20</v>
      </c>
      <c r="Q43" s="261" t="s">
        <v>147</v>
      </c>
      <c r="R43" s="29" t="s">
        <v>15</v>
      </c>
      <c r="S43" s="29"/>
      <c r="T43" s="29" t="s">
        <v>122</v>
      </c>
      <c r="U43" s="29" t="s">
        <v>59</v>
      </c>
      <c r="V43" s="29" t="s">
        <v>17</v>
      </c>
      <c r="W43" s="261" t="s">
        <v>147</v>
      </c>
    </row>
    <row r="44" spans="1:23" s="137" customFormat="1" ht="15" customHeight="1">
      <c r="A44" s="309">
        <f>52</f>
        <v>52</v>
      </c>
      <c r="B44" s="310" t="s">
        <v>141</v>
      </c>
      <c r="C44" s="311">
        <f>2534</f>
        <v>2534</v>
      </c>
      <c r="D44" s="312" t="s">
        <v>81</v>
      </c>
      <c r="E44" s="313">
        <f t="shared" ref="E44:E56" si="13">IF(C44="","",C44)</f>
        <v>2534</v>
      </c>
      <c r="F44" s="314" t="s">
        <v>85</v>
      </c>
      <c r="G44" s="315">
        <v>46007</v>
      </c>
      <c r="H44" s="315">
        <f>IF(G44="","",G44+2)</f>
        <v>46009</v>
      </c>
      <c r="I44" s="315">
        <f>IF(H44="","",H44+2)</f>
        <v>46011</v>
      </c>
      <c r="J44" s="315"/>
      <c r="K44" s="315"/>
      <c r="L44" s="315">
        <f>IF(I44="","",I44+1)</f>
        <v>46012</v>
      </c>
      <c r="M44" s="315">
        <f>IF(L44="","",L44+1)</f>
        <v>46013</v>
      </c>
      <c r="N44" s="315">
        <f>IF(M44="","",M44+1)</f>
        <v>46014</v>
      </c>
      <c r="O44" s="315">
        <f>IF(N44="","",N44)</f>
        <v>46014</v>
      </c>
      <c r="P44" s="315">
        <f>IF(O44="","",O44+1)</f>
        <v>46015</v>
      </c>
      <c r="Q44" s="315"/>
      <c r="R44" s="315">
        <f>IF(P44="","",P44+1)</f>
        <v>46016</v>
      </c>
      <c r="S44" s="315"/>
      <c r="T44" s="315">
        <f>IF(U44="","",U44-1)</f>
        <v>46021</v>
      </c>
      <c r="U44" s="315">
        <f>IF(P44="","",P44+7)</f>
        <v>46022</v>
      </c>
      <c r="V44" s="315">
        <f>IF(U44="","",U44+3)</f>
        <v>46025</v>
      </c>
      <c r="W44" s="315"/>
    </row>
    <row r="45" spans="1:23" s="41" customFormat="1" ht="15" customHeight="1">
      <c r="A45" s="220">
        <f>A44+1</f>
        <v>53</v>
      </c>
      <c r="B45" s="221" t="s">
        <v>79</v>
      </c>
      <c r="C45" s="222">
        <f>2526</f>
        <v>2526</v>
      </c>
      <c r="D45" s="227" t="s">
        <v>81</v>
      </c>
      <c r="E45" s="224">
        <f t="shared" si="13"/>
        <v>2526</v>
      </c>
      <c r="F45" s="228" t="s">
        <v>85</v>
      </c>
      <c r="G45" s="124">
        <f>IF(G44="","",G44+7)</f>
        <v>46014</v>
      </c>
      <c r="H45" s="124">
        <f t="shared" ref="H45:I52" si="14">IF(G45="","",G45+2)</f>
        <v>46016</v>
      </c>
      <c r="I45" s="124">
        <f t="shared" si="14"/>
        <v>46018</v>
      </c>
      <c r="J45" s="124"/>
      <c r="K45" s="124"/>
      <c r="L45" s="255">
        <f>IF(I45="","",I45+1+3)</f>
        <v>46022</v>
      </c>
      <c r="M45" s="255">
        <f>IF(L45="","",L45+1-3)</f>
        <v>46020</v>
      </c>
      <c r="N45" s="255">
        <f>IF(M45="","",M45+1-1)</f>
        <v>46020</v>
      </c>
      <c r="O45" s="255" t="str">
        <f>IF(N45="","","SKIP")</f>
        <v>SKIP</v>
      </c>
      <c r="P45" s="255">
        <f>IF(O45="","",N45+1)</f>
        <v>46021</v>
      </c>
      <c r="Q45" s="124"/>
      <c r="R45" s="255" t="str">
        <f>IF(P45="","","SKIP")</f>
        <v>SKIP</v>
      </c>
      <c r="S45" s="124"/>
      <c r="T45" s="124">
        <f t="shared" ref="T45:T52" si="15">IF(U45="","",U45-1)</f>
        <v>46028</v>
      </c>
      <c r="U45" s="124">
        <f>IF(P45="","",P45+7+1)</f>
        <v>46029</v>
      </c>
      <c r="V45" s="124">
        <f t="shared" ref="V45:V52" si="16">IF(U45="","",U45+3)</f>
        <v>46032</v>
      </c>
      <c r="W45" s="124"/>
    </row>
    <row r="46" spans="1:23" s="137" customFormat="1" ht="15" customHeight="1">
      <c r="A46" s="316">
        <f>A45-51</f>
        <v>2</v>
      </c>
      <c r="B46" s="317" t="s">
        <v>78</v>
      </c>
      <c r="C46" s="318">
        <f>IF(C44="","",C44+1)</f>
        <v>2535</v>
      </c>
      <c r="D46" s="319" t="s">
        <v>81</v>
      </c>
      <c r="E46" s="320">
        <f t="shared" si="13"/>
        <v>2535</v>
      </c>
      <c r="F46" s="321" t="s">
        <v>85</v>
      </c>
      <c r="G46" s="267">
        <f>IF(T44="","",T44)</f>
        <v>46021</v>
      </c>
      <c r="H46" s="267">
        <f t="shared" si="14"/>
        <v>46023</v>
      </c>
      <c r="I46" s="267">
        <f t="shared" si="14"/>
        <v>46025</v>
      </c>
      <c r="J46" s="254">
        <f t="shared" ref="J46:J52" si="17">IF(I46="","",I46)</f>
        <v>46025</v>
      </c>
      <c r="K46" s="267"/>
      <c r="L46" s="267">
        <f t="shared" ref="L46:L52" si="18">IF(I46="","",I46+1)</f>
        <v>46026</v>
      </c>
      <c r="M46" s="254">
        <f>IF(L46="","",L46+1+1)</f>
        <v>46028</v>
      </c>
      <c r="N46" s="267">
        <f>IF(M46="","",M46+1-1)</f>
        <v>46028</v>
      </c>
      <c r="O46" s="267">
        <f t="shared" ref="O46:O52" si="19">IF(N46="","",N46)</f>
        <v>46028</v>
      </c>
      <c r="P46" s="267">
        <f t="shared" ref="P46:P52" si="20">IF(O46="","",O46+1)</f>
        <v>46029</v>
      </c>
      <c r="Q46" s="254">
        <f t="shared" ref="Q46:Q52" si="21">IF(P46="","",P46)</f>
        <v>46029</v>
      </c>
      <c r="R46" s="267">
        <f t="shared" ref="R46:R52" si="22">IF(P46="","",P46+1)</f>
        <v>46030</v>
      </c>
      <c r="S46" s="267"/>
      <c r="T46" s="267">
        <f t="shared" si="15"/>
        <v>46035</v>
      </c>
      <c r="U46" s="267">
        <f t="shared" ref="U46:U52" si="23">IF(P46="","",P46+7)</f>
        <v>46036</v>
      </c>
      <c r="V46" s="267">
        <f t="shared" si="16"/>
        <v>46039</v>
      </c>
      <c r="W46" s="254">
        <f t="shared" ref="W46:W52" si="24">IF(V46="","",V46)</f>
        <v>46039</v>
      </c>
    </row>
    <row r="47" spans="1:23" s="41" customFormat="1" ht="15" customHeight="1">
      <c r="A47" s="220">
        <f t="shared" ref="A47:A56" si="25">A46+1</f>
        <v>3</v>
      </c>
      <c r="B47" s="221" t="s">
        <v>79</v>
      </c>
      <c r="C47" s="222">
        <f>IF(C45="","",C45+1)</f>
        <v>2527</v>
      </c>
      <c r="D47" s="227" t="s">
        <v>81</v>
      </c>
      <c r="E47" s="224">
        <f t="shared" si="13"/>
        <v>2527</v>
      </c>
      <c r="F47" s="228" t="s">
        <v>85</v>
      </c>
      <c r="G47" s="124">
        <f>IF(T45="","",T45)</f>
        <v>46028</v>
      </c>
      <c r="H47" s="124">
        <f t="shared" si="14"/>
        <v>46030</v>
      </c>
      <c r="I47" s="124">
        <f t="shared" si="14"/>
        <v>46032</v>
      </c>
      <c r="J47" s="254">
        <f t="shared" si="17"/>
        <v>46032</v>
      </c>
      <c r="K47" s="124"/>
      <c r="L47" s="124">
        <f t="shared" si="18"/>
        <v>46033</v>
      </c>
      <c r="M47" s="254">
        <f t="shared" ref="M47:M52" si="26">IF(L47="","",L47+1+1)</f>
        <v>46035</v>
      </c>
      <c r="N47" s="124">
        <f t="shared" ref="N47:N52" si="27">IF(M47="","",M47+1-1)</f>
        <v>46035</v>
      </c>
      <c r="O47" s="124">
        <f t="shared" si="19"/>
        <v>46035</v>
      </c>
      <c r="P47" s="124">
        <f t="shared" si="20"/>
        <v>46036</v>
      </c>
      <c r="Q47" s="254">
        <f t="shared" si="21"/>
        <v>46036</v>
      </c>
      <c r="R47" s="124">
        <f t="shared" si="22"/>
        <v>46037</v>
      </c>
      <c r="S47" s="124"/>
      <c r="T47" s="254" t="str">
        <f>IF(U47="","","SKIP")</f>
        <v>SKIP</v>
      </c>
      <c r="U47" s="254" t="str">
        <f>IF(P47="","","SKIP")</f>
        <v>SKIP</v>
      </c>
      <c r="V47" s="254" t="str">
        <f>IF(U47="","","SKIP")</f>
        <v>SKIP</v>
      </c>
      <c r="W47" s="254">
        <f>IF(V47="","",R47+4)</f>
        <v>46041</v>
      </c>
    </row>
    <row r="48" spans="1:23" s="137" customFormat="1" ht="15" customHeight="1">
      <c r="A48" s="322">
        <f t="shared" si="25"/>
        <v>4</v>
      </c>
      <c r="B48" s="317" t="s">
        <v>78</v>
      </c>
      <c r="C48" s="318">
        <f>IF(C46="","",C46+1)</f>
        <v>2536</v>
      </c>
      <c r="D48" s="319" t="s">
        <v>81</v>
      </c>
      <c r="E48" s="320">
        <f t="shared" si="13"/>
        <v>2536</v>
      </c>
      <c r="F48" s="321" t="s">
        <v>85</v>
      </c>
      <c r="G48" s="267">
        <f>IF(T46="","",T46)</f>
        <v>46035</v>
      </c>
      <c r="H48" s="267">
        <f t="shared" si="14"/>
        <v>46037</v>
      </c>
      <c r="I48" s="267">
        <f t="shared" si="14"/>
        <v>46039</v>
      </c>
      <c r="J48" s="254">
        <f t="shared" si="17"/>
        <v>46039</v>
      </c>
      <c r="K48" s="267"/>
      <c r="L48" s="267">
        <f t="shared" si="18"/>
        <v>46040</v>
      </c>
      <c r="M48" s="254">
        <f t="shared" si="26"/>
        <v>46042</v>
      </c>
      <c r="N48" s="267">
        <f t="shared" si="27"/>
        <v>46042</v>
      </c>
      <c r="O48" s="267">
        <f t="shared" si="19"/>
        <v>46042</v>
      </c>
      <c r="P48" s="267">
        <f t="shared" si="20"/>
        <v>46043</v>
      </c>
      <c r="Q48" s="254">
        <f t="shared" si="21"/>
        <v>46043</v>
      </c>
      <c r="R48" s="267">
        <f t="shared" si="22"/>
        <v>46044</v>
      </c>
      <c r="S48" s="267"/>
      <c r="T48" s="267">
        <f t="shared" si="15"/>
        <v>46049</v>
      </c>
      <c r="U48" s="267">
        <f t="shared" si="23"/>
        <v>46050</v>
      </c>
      <c r="V48" s="267">
        <f t="shared" si="16"/>
        <v>46053</v>
      </c>
      <c r="W48" s="254">
        <f t="shared" si="24"/>
        <v>46053</v>
      </c>
    </row>
    <row r="49" spans="1:23" s="137" customFormat="1" ht="15" customHeight="1">
      <c r="A49" s="322" t="s">
        <v>154</v>
      </c>
      <c r="B49" s="317" t="s">
        <v>151</v>
      </c>
      <c r="C49" s="318">
        <v>2528</v>
      </c>
      <c r="D49" s="319" t="s">
        <v>152</v>
      </c>
      <c r="E49" s="320">
        <v>2528</v>
      </c>
      <c r="F49" s="321" t="s">
        <v>153</v>
      </c>
      <c r="G49" s="267"/>
      <c r="H49" s="267"/>
      <c r="I49" s="267"/>
      <c r="J49" s="254">
        <v>46041</v>
      </c>
      <c r="K49" s="267"/>
      <c r="L49" s="267"/>
      <c r="M49" s="334"/>
      <c r="N49" s="267"/>
      <c r="O49" s="254">
        <v>46044</v>
      </c>
      <c r="P49" s="254">
        <v>46043</v>
      </c>
      <c r="Q49" s="254">
        <v>46047</v>
      </c>
      <c r="R49" s="267"/>
      <c r="S49" s="267"/>
      <c r="T49" s="267"/>
      <c r="U49" s="267"/>
      <c r="V49" s="267"/>
      <c r="W49" s="254">
        <v>46046</v>
      </c>
    </row>
    <row r="50" spans="1:23" s="41" customFormat="1" ht="15" customHeight="1">
      <c r="A50" s="323">
        <f>A48+1</f>
        <v>5</v>
      </c>
      <c r="B50" s="252" t="s">
        <v>155</v>
      </c>
      <c r="C50" s="324">
        <f>2604</f>
        <v>2604</v>
      </c>
      <c r="D50" s="325" t="s">
        <v>81</v>
      </c>
      <c r="E50" s="326">
        <f t="shared" si="13"/>
        <v>2604</v>
      </c>
      <c r="F50" s="327" t="s">
        <v>85</v>
      </c>
      <c r="G50" s="254" t="s">
        <v>156</v>
      </c>
      <c r="H50" s="254">
        <v>46047</v>
      </c>
      <c r="I50" s="254">
        <f>IF(H50="","",H50+1)</f>
        <v>46048</v>
      </c>
      <c r="J50" s="254">
        <v>46045</v>
      </c>
      <c r="K50" s="124"/>
      <c r="L50" s="254">
        <f>IF(I50="","",I50+2)</f>
        <v>46050</v>
      </c>
      <c r="M50" s="254">
        <v>46052</v>
      </c>
      <c r="N50" s="254">
        <v>46052</v>
      </c>
      <c r="O50" s="254">
        <v>46052</v>
      </c>
      <c r="P50" s="254">
        <v>46053</v>
      </c>
      <c r="Q50" s="254">
        <v>46053</v>
      </c>
      <c r="R50" s="254" t="s">
        <v>157</v>
      </c>
      <c r="S50" s="124"/>
      <c r="T50" s="124">
        <v>46056</v>
      </c>
      <c r="U50" s="124">
        <v>46057</v>
      </c>
      <c r="V50" s="124">
        <v>46060</v>
      </c>
      <c r="W50" s="254">
        <f t="shared" si="24"/>
        <v>46060</v>
      </c>
    </row>
    <row r="51" spans="1:23" s="137" customFormat="1" ht="15" customHeight="1">
      <c r="A51" s="322">
        <f t="shared" si="25"/>
        <v>6</v>
      </c>
      <c r="B51" s="317" t="s">
        <v>78</v>
      </c>
      <c r="C51" s="318">
        <f>IF(C48="","",C48+1)</f>
        <v>2537</v>
      </c>
      <c r="D51" s="319" t="s">
        <v>81</v>
      </c>
      <c r="E51" s="320">
        <f>IF(C51="","",C51)</f>
        <v>2537</v>
      </c>
      <c r="F51" s="321" t="s">
        <v>85</v>
      </c>
      <c r="G51" s="267">
        <f>IF(T48="","",T48)</f>
        <v>46049</v>
      </c>
      <c r="H51" s="267">
        <f t="shared" si="14"/>
        <v>46051</v>
      </c>
      <c r="I51" s="267">
        <f t="shared" si="14"/>
        <v>46053</v>
      </c>
      <c r="J51" s="254">
        <f t="shared" si="17"/>
        <v>46053</v>
      </c>
      <c r="K51" s="267"/>
      <c r="L51" s="267">
        <f t="shared" si="18"/>
        <v>46054</v>
      </c>
      <c r="M51" s="254">
        <f t="shared" si="26"/>
        <v>46056</v>
      </c>
      <c r="N51" s="267">
        <f t="shared" si="27"/>
        <v>46056</v>
      </c>
      <c r="O51" s="267">
        <f t="shared" si="19"/>
        <v>46056</v>
      </c>
      <c r="P51" s="267">
        <f t="shared" si="20"/>
        <v>46057</v>
      </c>
      <c r="Q51" s="254">
        <f t="shared" si="21"/>
        <v>46057</v>
      </c>
      <c r="R51" s="267">
        <f t="shared" si="22"/>
        <v>46058</v>
      </c>
      <c r="S51" s="267"/>
      <c r="T51" s="267">
        <f t="shared" si="15"/>
        <v>46063</v>
      </c>
      <c r="U51" s="267">
        <f t="shared" si="23"/>
        <v>46064</v>
      </c>
      <c r="V51" s="267">
        <f t="shared" si="16"/>
        <v>46067</v>
      </c>
      <c r="W51" s="254">
        <f t="shared" si="24"/>
        <v>46067</v>
      </c>
    </row>
    <row r="52" spans="1:23" s="15" customFormat="1" ht="15" customHeight="1">
      <c r="A52" s="328">
        <f t="shared" si="25"/>
        <v>7</v>
      </c>
      <c r="B52" s="297" t="s">
        <v>155</v>
      </c>
      <c r="C52" s="329">
        <f>IF(C50="","",C50+1)</f>
        <v>2605</v>
      </c>
      <c r="D52" s="330" t="s">
        <v>81</v>
      </c>
      <c r="E52" s="331">
        <f t="shared" si="13"/>
        <v>2605</v>
      </c>
      <c r="F52" s="332" t="s">
        <v>85</v>
      </c>
      <c r="G52" s="91">
        <v>46056</v>
      </c>
      <c r="H52" s="91">
        <f t="shared" si="14"/>
        <v>46058</v>
      </c>
      <c r="I52" s="91">
        <f t="shared" si="14"/>
        <v>46060</v>
      </c>
      <c r="J52" s="333">
        <f t="shared" si="17"/>
        <v>46060</v>
      </c>
      <c r="K52" s="91"/>
      <c r="L52" s="91">
        <f t="shared" si="18"/>
        <v>46061</v>
      </c>
      <c r="M52" s="333">
        <f t="shared" si="26"/>
        <v>46063</v>
      </c>
      <c r="N52" s="91">
        <f t="shared" si="27"/>
        <v>46063</v>
      </c>
      <c r="O52" s="91">
        <f t="shared" si="19"/>
        <v>46063</v>
      </c>
      <c r="P52" s="91">
        <f t="shared" si="20"/>
        <v>46064</v>
      </c>
      <c r="Q52" s="333">
        <f t="shared" si="21"/>
        <v>46064</v>
      </c>
      <c r="R52" s="91">
        <f t="shared" si="22"/>
        <v>46065</v>
      </c>
      <c r="S52" s="91"/>
      <c r="T52" s="91">
        <f t="shared" si="15"/>
        <v>46070</v>
      </c>
      <c r="U52" s="91">
        <f t="shared" si="23"/>
        <v>46071</v>
      </c>
      <c r="V52" s="91">
        <f t="shared" si="16"/>
        <v>46074</v>
      </c>
      <c r="W52" s="333">
        <f t="shared" si="24"/>
        <v>46074</v>
      </c>
    </row>
    <row r="53" spans="1:23" s="15" customFormat="1" ht="15" hidden="1" customHeight="1">
      <c r="A53" s="53">
        <f t="shared" si="25"/>
        <v>8</v>
      </c>
      <c r="B53" s="67"/>
      <c r="C53" s="63"/>
      <c r="D53" s="65" t="s">
        <v>81</v>
      </c>
      <c r="E53" s="64" t="str">
        <f t="shared" si="13"/>
        <v/>
      </c>
      <c r="F53" s="66" t="s">
        <v>85</v>
      </c>
      <c r="G53" s="124"/>
      <c r="H53" s="124"/>
      <c r="I53" s="124"/>
      <c r="J53" s="25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254"/>
    </row>
    <row r="54" spans="1:23" s="15" customFormat="1" ht="15" hidden="1" customHeight="1">
      <c r="A54" s="53">
        <f t="shared" si="25"/>
        <v>9</v>
      </c>
      <c r="B54" s="67"/>
      <c r="C54" s="63"/>
      <c r="D54" s="65" t="s">
        <v>81</v>
      </c>
      <c r="E54" s="64" t="str">
        <f t="shared" si="13"/>
        <v/>
      </c>
      <c r="F54" s="66" t="s">
        <v>85</v>
      </c>
      <c r="G54" s="124"/>
      <c r="H54" s="124"/>
      <c r="I54" s="124"/>
      <c r="J54" s="25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254"/>
    </row>
    <row r="55" spans="1:23" s="15" customFormat="1" ht="15" hidden="1" customHeight="1">
      <c r="A55" s="53">
        <f t="shared" si="25"/>
        <v>10</v>
      </c>
      <c r="B55" s="67"/>
      <c r="C55" s="63"/>
      <c r="D55" s="65" t="s">
        <v>81</v>
      </c>
      <c r="E55" s="64" t="str">
        <f t="shared" si="13"/>
        <v/>
      </c>
      <c r="F55" s="66" t="s">
        <v>85</v>
      </c>
      <c r="G55" s="124"/>
      <c r="H55" s="124"/>
      <c r="I55" s="124"/>
      <c r="J55" s="25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254"/>
    </row>
    <row r="56" spans="1:23" s="15" customFormat="1" ht="15" hidden="1" customHeight="1">
      <c r="A56" s="97">
        <f t="shared" si="25"/>
        <v>11</v>
      </c>
      <c r="B56" s="92"/>
      <c r="C56" s="93"/>
      <c r="D56" s="98" t="s">
        <v>81</v>
      </c>
      <c r="E56" s="99" t="str">
        <f t="shared" si="13"/>
        <v/>
      </c>
      <c r="F56" s="96" t="s">
        <v>85</v>
      </c>
      <c r="G56" s="91"/>
      <c r="H56" s="91"/>
      <c r="I56" s="91"/>
      <c r="J56" s="333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333"/>
    </row>
    <row r="57" spans="1:23" ht="15" customHeight="1">
      <c r="A57" s="15" t="s">
        <v>66</v>
      </c>
    </row>
    <row r="58" spans="1:23" ht="15" customHeight="1">
      <c r="A58" s="34"/>
    </row>
    <row r="59" spans="1:23" ht="15" customHeight="1">
      <c r="A59" s="34"/>
    </row>
    <row r="60" spans="1:23" ht="15" customHeight="1">
      <c r="A60" s="12" t="s">
        <v>29</v>
      </c>
      <c r="B60" s="5" t="s">
        <v>30</v>
      </c>
      <c r="C60" s="5" t="s">
        <v>31</v>
      </c>
      <c r="D60" s="5"/>
      <c r="E60" s="5"/>
      <c r="F60" s="5"/>
    </row>
    <row r="61" spans="1:23" ht="15" customHeight="1">
      <c r="B61" s="1" t="s">
        <v>32</v>
      </c>
      <c r="C61" s="5" t="s">
        <v>76</v>
      </c>
      <c r="D61" s="5"/>
      <c r="E61" s="5"/>
      <c r="F61" s="5"/>
    </row>
    <row r="62" spans="1:23" ht="15" customHeight="1">
      <c r="B62" s="1" t="s">
        <v>33</v>
      </c>
      <c r="C62" s="41" t="s">
        <v>74</v>
      </c>
      <c r="D62" s="41"/>
      <c r="E62" s="41"/>
      <c r="F62" s="41"/>
    </row>
    <row r="63" spans="1:23" ht="15" customHeight="1">
      <c r="B63" s="1" t="s">
        <v>64</v>
      </c>
      <c r="C63" s="15"/>
      <c r="D63" s="15"/>
      <c r="E63" s="15"/>
      <c r="F63" s="15"/>
    </row>
    <row r="64" spans="1:23" ht="15" customHeight="1">
      <c r="B64" s="5" t="s">
        <v>34</v>
      </c>
      <c r="C64" s="16" t="s">
        <v>35</v>
      </c>
      <c r="D64" s="16"/>
      <c r="E64" s="16"/>
      <c r="F64" s="16"/>
    </row>
    <row r="65" spans="2:21" ht="15" customHeight="1">
      <c r="B65" s="5" t="s">
        <v>36</v>
      </c>
      <c r="C65" s="15" t="s">
        <v>77</v>
      </c>
      <c r="D65" s="15"/>
      <c r="E65" s="15"/>
      <c r="F65" s="15"/>
    </row>
    <row r="66" spans="2:21" ht="15" customHeight="1">
      <c r="B66" s="5" t="s">
        <v>37</v>
      </c>
      <c r="C66" s="5" t="s">
        <v>38</v>
      </c>
      <c r="D66" s="5"/>
      <c r="E66" s="5"/>
      <c r="F66" s="5"/>
    </row>
    <row r="67" spans="2:21" ht="15" customHeight="1">
      <c r="B67" s="9"/>
    </row>
    <row r="68" spans="2:21" ht="15" customHeight="1"/>
    <row r="69" spans="2:21" ht="15.75" customHeight="1">
      <c r="B69" s="338" t="s">
        <v>40</v>
      </c>
      <c r="C69" s="338"/>
      <c r="D69" s="338" t="s">
        <v>39</v>
      </c>
      <c r="E69" s="338"/>
      <c r="F69" s="338"/>
      <c r="G69" s="338"/>
      <c r="H69" s="342" t="s">
        <v>69</v>
      </c>
      <c r="I69" s="342"/>
      <c r="J69" s="117"/>
      <c r="K69" s="117"/>
      <c r="L69" s="342" t="s">
        <v>72</v>
      </c>
      <c r="M69" s="338"/>
      <c r="N69" s="338" t="s">
        <v>41</v>
      </c>
      <c r="O69" s="338"/>
      <c r="P69" s="338" t="s">
        <v>12</v>
      </c>
      <c r="Q69" s="338"/>
      <c r="T69" s="13"/>
    </row>
    <row r="70" spans="2:21" ht="15.75" customHeight="1">
      <c r="B70" s="337" t="s">
        <v>0</v>
      </c>
      <c r="C70" s="337"/>
      <c r="D70" s="337" t="s">
        <v>2</v>
      </c>
      <c r="E70" s="337"/>
      <c r="F70" s="337"/>
      <c r="G70" s="337"/>
      <c r="H70" s="340" t="s">
        <v>68</v>
      </c>
      <c r="I70" s="340"/>
      <c r="J70" s="116"/>
      <c r="K70" s="116"/>
      <c r="L70" s="340" t="s">
        <v>68</v>
      </c>
      <c r="M70" s="337"/>
      <c r="N70" s="339" t="s">
        <v>42</v>
      </c>
      <c r="O70" s="339"/>
      <c r="P70" s="337" t="s">
        <v>65</v>
      </c>
      <c r="Q70" s="337"/>
      <c r="T70" s="13"/>
    </row>
    <row r="71" spans="2:21" ht="15.75" customHeight="1">
      <c r="B71" s="336" t="s">
        <v>43</v>
      </c>
      <c r="C71" s="336"/>
      <c r="D71" s="368" t="s">
        <v>60</v>
      </c>
      <c r="E71" s="368"/>
      <c r="F71" s="368"/>
      <c r="G71" s="368"/>
      <c r="H71" s="336" t="s">
        <v>70</v>
      </c>
      <c r="I71" s="336"/>
      <c r="J71" s="115"/>
      <c r="K71" s="115"/>
      <c r="L71" s="336" t="s">
        <v>75</v>
      </c>
      <c r="M71" s="336"/>
      <c r="N71" s="336" t="s">
        <v>71</v>
      </c>
      <c r="O71" s="336"/>
      <c r="P71" s="336" t="s">
        <v>44</v>
      </c>
      <c r="Q71" s="336"/>
      <c r="T71" s="13"/>
    </row>
    <row r="73" spans="2:21" ht="15.75" customHeight="1">
      <c r="B73" s="341" t="s">
        <v>11</v>
      </c>
      <c r="C73" s="341"/>
      <c r="D73" s="338" t="s">
        <v>18</v>
      </c>
      <c r="E73" s="338"/>
      <c r="F73" s="338"/>
      <c r="G73" s="338"/>
      <c r="H73" s="338" t="s">
        <v>19</v>
      </c>
      <c r="I73" s="338"/>
      <c r="J73" s="117"/>
      <c r="K73" s="117"/>
      <c r="L73" s="338" t="s">
        <v>26</v>
      </c>
      <c r="M73" s="338"/>
      <c r="N73" s="338" t="s">
        <v>45</v>
      </c>
      <c r="O73" s="338"/>
      <c r="P73" s="341" t="s">
        <v>61</v>
      </c>
      <c r="Q73" s="341"/>
      <c r="R73" s="13"/>
      <c r="S73" s="13"/>
      <c r="T73" s="335"/>
      <c r="U73" s="335"/>
    </row>
    <row r="74" spans="2:21" ht="15.75" customHeight="1">
      <c r="B74" s="343" t="s">
        <v>49</v>
      </c>
      <c r="C74" s="343"/>
      <c r="D74" s="337" t="s">
        <v>46</v>
      </c>
      <c r="E74" s="337"/>
      <c r="F74" s="337"/>
      <c r="G74" s="337"/>
      <c r="H74" s="337" t="s">
        <v>47</v>
      </c>
      <c r="I74" s="337"/>
      <c r="J74" s="116"/>
      <c r="K74" s="116"/>
      <c r="L74" s="337" t="s">
        <v>48</v>
      </c>
      <c r="M74" s="337"/>
      <c r="N74" s="337" t="s">
        <v>46</v>
      </c>
      <c r="O74" s="337"/>
      <c r="P74" s="335" t="s">
        <v>62</v>
      </c>
      <c r="Q74" s="335"/>
      <c r="R74" s="13"/>
      <c r="S74" s="13"/>
      <c r="T74" s="335"/>
      <c r="U74" s="335"/>
    </row>
    <row r="75" spans="2:21" ht="15.75" customHeight="1">
      <c r="B75" s="336" t="s">
        <v>53</v>
      </c>
      <c r="C75" s="336"/>
      <c r="D75" s="336" t="s">
        <v>73</v>
      </c>
      <c r="E75" s="336"/>
      <c r="F75" s="336"/>
      <c r="G75" s="336"/>
      <c r="H75" s="336" t="s">
        <v>50</v>
      </c>
      <c r="I75" s="336"/>
      <c r="J75" s="115"/>
      <c r="K75" s="115"/>
      <c r="L75" s="336" t="s">
        <v>51</v>
      </c>
      <c r="M75" s="336"/>
      <c r="N75" s="336" t="s">
        <v>52</v>
      </c>
      <c r="O75" s="336"/>
      <c r="P75" s="336" t="s">
        <v>63</v>
      </c>
      <c r="Q75" s="336"/>
      <c r="R75" s="13"/>
      <c r="S75" s="13"/>
      <c r="T75" s="335"/>
      <c r="U75" s="335"/>
    </row>
  </sheetData>
  <mergeCells count="57">
    <mergeCell ref="B70:C70"/>
    <mergeCell ref="D70:G70"/>
    <mergeCell ref="D71:G71"/>
    <mergeCell ref="G2:J3"/>
    <mergeCell ref="M2:O3"/>
    <mergeCell ref="G4:J4"/>
    <mergeCell ref="B69:C69"/>
    <mergeCell ref="D69:G69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73:C73"/>
    <mergeCell ref="B75:C75"/>
    <mergeCell ref="P69:Q69"/>
    <mergeCell ref="N69:O69"/>
    <mergeCell ref="L69:M69"/>
    <mergeCell ref="H75:I75"/>
    <mergeCell ref="H74:I74"/>
    <mergeCell ref="H73:I73"/>
    <mergeCell ref="H71:I71"/>
    <mergeCell ref="H70:I70"/>
    <mergeCell ref="H69:I69"/>
    <mergeCell ref="D75:G75"/>
    <mergeCell ref="D74:G74"/>
    <mergeCell ref="D73:G73"/>
    <mergeCell ref="B74:C74"/>
    <mergeCell ref="B71:C71"/>
    <mergeCell ref="P70:Q70"/>
    <mergeCell ref="N71:O71"/>
    <mergeCell ref="L75:M75"/>
    <mergeCell ref="L74:M74"/>
    <mergeCell ref="L73:M73"/>
    <mergeCell ref="N70:O70"/>
    <mergeCell ref="L71:M71"/>
    <mergeCell ref="L70:M70"/>
    <mergeCell ref="P73:Q73"/>
    <mergeCell ref="P71:Q71"/>
    <mergeCell ref="T75:U75"/>
    <mergeCell ref="T74:U74"/>
    <mergeCell ref="T73:U73"/>
    <mergeCell ref="N75:O75"/>
    <mergeCell ref="N74:O74"/>
    <mergeCell ref="N73:O73"/>
    <mergeCell ref="P75:Q75"/>
    <mergeCell ref="P74:Q74"/>
  </mergeCells>
  <phoneticPr fontId="15"/>
  <printOptions horizontalCentered="1"/>
  <pageMargins left="0.39370078740157483" right="0.39370078740157483" top="0.39370078740157483" bottom="0.39370078740157483" header="0" footer="0"/>
  <pageSetup paperSize="8" scale="68" orientation="landscape" cellComments="asDisplayed" horizontalDpi="300" verticalDpi="300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zoomScale="70" zoomScaleNormal="70" zoomScaleSheetLayoutView="70" workbookViewId="0">
      <selection activeCell="I22" sqref="I22"/>
    </sheetView>
  </sheetViews>
  <sheetFormatPr defaultColWidth="13.90625" defaultRowHeight="15.75" customHeight="1"/>
  <cols>
    <col min="1" max="1" width="7.6328125" style="18" customWidth="1"/>
    <col min="2" max="2" width="20.6328125" style="18" customWidth="1"/>
    <col min="3" max="3" width="3" style="18" bestFit="1" customWidth="1"/>
    <col min="4" max="4" width="5.6328125" style="18" bestFit="1" customWidth="1"/>
    <col min="5" max="5" width="3.453125" style="18" bestFit="1" customWidth="1"/>
    <col min="6" max="6" width="5.6328125" style="18" bestFit="1" customWidth="1"/>
    <col min="7" max="16" width="15.6328125" style="18" customWidth="1"/>
    <col min="17" max="17" width="15.90625" style="18" customWidth="1"/>
    <col min="18" max="20" width="15.6328125" style="18" customWidth="1"/>
    <col min="21" max="16384" width="13.90625" style="18"/>
  </cols>
  <sheetData>
    <row r="1" spans="1:23" ht="15.75" customHeight="1">
      <c r="H1" s="27"/>
      <c r="I1" s="134"/>
      <c r="J1" s="134"/>
      <c r="K1" s="134"/>
      <c r="L1" s="134"/>
      <c r="M1" s="27"/>
      <c r="N1" s="76"/>
      <c r="O1" s="76"/>
      <c r="P1" s="76"/>
      <c r="Q1" s="76"/>
      <c r="R1" s="76"/>
    </row>
    <row r="2" spans="1:23" ht="15.75" customHeight="1">
      <c r="C2" s="376" t="str">
        <f>'1) 日本 - 中国'!G2</f>
        <v>上海民生輪船有限公司</v>
      </c>
      <c r="D2" s="376"/>
      <c r="E2" s="376"/>
      <c r="F2" s="376"/>
      <c r="G2" s="376"/>
      <c r="H2" s="376"/>
      <c r="I2" s="134"/>
      <c r="J2" s="378" t="str">
        <f>'1) 日本 - 中国'!M2</f>
        <v>2026年1月スケジュール</v>
      </c>
      <c r="K2" s="378"/>
      <c r="L2" s="378"/>
      <c r="M2" s="26"/>
      <c r="N2" s="76"/>
      <c r="O2" s="76"/>
      <c r="P2" s="76"/>
      <c r="Q2" s="76"/>
      <c r="R2" s="76"/>
    </row>
    <row r="3" spans="1:23" ht="15.75" customHeight="1">
      <c r="C3" s="376"/>
      <c r="D3" s="376"/>
      <c r="E3" s="376"/>
      <c r="F3" s="376"/>
      <c r="G3" s="376"/>
      <c r="H3" s="376"/>
      <c r="I3" s="134"/>
      <c r="J3" s="378"/>
      <c r="K3" s="378"/>
      <c r="L3" s="378"/>
      <c r="M3" s="24" t="s">
        <v>3</v>
      </c>
      <c r="N3" s="133">
        <f>'1) 日本 - 中国'!U3</f>
        <v>46044</v>
      </c>
      <c r="O3" s="69"/>
      <c r="P3" s="69"/>
      <c r="S3" s="24"/>
    </row>
    <row r="4" spans="1:23" ht="15.75" customHeight="1">
      <c r="C4" s="23"/>
      <c r="D4" s="377" t="str">
        <f>'1) 日本 - 中国'!G4</f>
        <v>SHANGHAI MINSHENG SHIPPING CO.,LTD.</v>
      </c>
      <c r="E4" s="377"/>
      <c r="F4" s="377"/>
      <c r="G4" s="377"/>
      <c r="H4" s="377"/>
      <c r="I4" s="377"/>
      <c r="J4" s="26" t="s">
        <v>133</v>
      </c>
      <c r="K4" s="70"/>
      <c r="L4" s="70"/>
      <c r="M4" s="132" t="s">
        <v>5</v>
      </c>
      <c r="N4" s="87" t="str">
        <f>'1) 日本 - 中国'!U4</f>
        <v>No.577 (R-6)</v>
      </c>
      <c r="O4" s="69"/>
      <c r="P4" s="69"/>
      <c r="S4" s="132"/>
      <c r="W4" s="22"/>
    </row>
    <row r="5" spans="1:23" ht="15.75" customHeight="1" thickBot="1">
      <c r="C5" s="23"/>
      <c r="D5" s="23"/>
      <c r="E5" s="23"/>
      <c r="F5" s="23"/>
      <c r="G5" s="23"/>
      <c r="H5" s="23"/>
      <c r="I5" s="23"/>
      <c r="J5" s="26" t="s">
        <v>134</v>
      </c>
      <c r="K5" s="23"/>
      <c r="L5" s="23"/>
      <c r="M5" s="23"/>
      <c r="N5" s="23"/>
      <c r="O5" s="23"/>
      <c r="W5" s="22"/>
    </row>
    <row r="6" spans="1:23" ht="15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131"/>
      <c r="M6" s="21"/>
      <c r="N6" s="21"/>
    </row>
    <row r="7" spans="1:23" ht="15" customHeight="1">
      <c r="A7" s="87" t="s">
        <v>131</v>
      </c>
      <c r="B7" s="87" t="s">
        <v>130</v>
      </c>
    </row>
    <row r="8" spans="1:23" ht="15" customHeight="1">
      <c r="A8" s="373" t="s">
        <v>6</v>
      </c>
      <c r="B8" s="374" t="s">
        <v>7</v>
      </c>
      <c r="C8" s="374" t="s">
        <v>8</v>
      </c>
      <c r="D8" s="379"/>
      <c r="E8" s="379"/>
      <c r="F8" s="380"/>
      <c r="G8" s="130" t="s">
        <v>9</v>
      </c>
      <c r="H8" s="130"/>
      <c r="I8" s="130" t="s">
        <v>57</v>
      </c>
      <c r="J8" s="130" t="s">
        <v>56</v>
      </c>
      <c r="K8" s="130" t="s">
        <v>55</v>
      </c>
      <c r="L8" s="130"/>
      <c r="M8" s="130" t="s">
        <v>9</v>
      </c>
    </row>
    <row r="9" spans="1:23" ht="15" customHeight="1">
      <c r="A9" s="373"/>
      <c r="B9" s="375"/>
      <c r="C9" s="375" t="s">
        <v>82</v>
      </c>
      <c r="D9" s="383"/>
      <c r="E9" s="381" t="s">
        <v>83</v>
      </c>
      <c r="F9" s="382"/>
      <c r="G9" s="128" t="s">
        <v>15</v>
      </c>
      <c r="H9" s="129"/>
      <c r="I9" s="128" t="s">
        <v>17</v>
      </c>
      <c r="J9" s="128" t="s">
        <v>54</v>
      </c>
      <c r="K9" s="128" t="s">
        <v>28</v>
      </c>
      <c r="L9" s="128"/>
      <c r="M9" s="128" t="s">
        <v>15</v>
      </c>
    </row>
    <row r="10" spans="1:23" s="28" customFormat="1" ht="15" customHeight="1">
      <c r="A10" s="229">
        <v>53</v>
      </c>
      <c r="B10" s="230" t="s">
        <v>129</v>
      </c>
      <c r="C10" s="231" t="s">
        <v>126</v>
      </c>
      <c r="D10" s="232">
        <f>693</f>
        <v>693</v>
      </c>
      <c r="E10" s="233" t="s">
        <v>125</v>
      </c>
      <c r="F10" s="234">
        <f>IF(D10="","",D10)</f>
        <v>693</v>
      </c>
      <c r="G10" s="123">
        <v>46023</v>
      </c>
      <c r="H10" s="235"/>
      <c r="I10" s="123">
        <f>IF(G10="","",G10+2)</f>
        <v>46025</v>
      </c>
      <c r="J10" s="123">
        <f>IF(I10="","",I10+1)</f>
        <v>46026</v>
      </c>
      <c r="K10" s="123">
        <f>IF(J10="","",J10+1)</f>
        <v>46027</v>
      </c>
      <c r="L10" s="123"/>
      <c r="M10" s="123">
        <f>IF(K10="","",K10+3)</f>
        <v>46030</v>
      </c>
    </row>
    <row r="11" spans="1:23" s="28" customFormat="1" ht="15" customHeight="1">
      <c r="A11" s="6">
        <v>2</v>
      </c>
      <c r="B11" s="236" t="s">
        <v>128</v>
      </c>
      <c r="C11" s="231" t="s">
        <v>126</v>
      </c>
      <c r="D11" s="237">
        <f>IF(D10="","",D10+1)</f>
        <v>694</v>
      </c>
      <c r="E11" s="233" t="s">
        <v>125</v>
      </c>
      <c r="F11" s="238">
        <f t="shared" ref="F11:F15" si="0">IF(D11="","",D11)</f>
        <v>694</v>
      </c>
      <c r="G11" s="124">
        <f>IF(M10="","",M10)</f>
        <v>46030</v>
      </c>
      <c r="H11" s="124"/>
      <c r="I11" s="124">
        <f t="shared" ref="I11:I15" si="1">IF(G11="","",G11+2)</f>
        <v>46032</v>
      </c>
      <c r="J11" s="124">
        <f t="shared" ref="J11:K11" si="2">IF(I11="","",I11+1)</f>
        <v>46033</v>
      </c>
      <c r="K11" s="124">
        <f t="shared" si="2"/>
        <v>46034</v>
      </c>
      <c r="L11" s="124"/>
      <c r="M11" s="124">
        <f t="shared" ref="M11:M15" si="3">IF(K11="","",K11+3)</f>
        <v>46037</v>
      </c>
      <c r="R11" s="7" t="str">
        <f>IF(Z10="","",Z10)</f>
        <v/>
      </c>
    </row>
    <row r="12" spans="1:23" s="28" customFormat="1" ht="15" customHeight="1">
      <c r="A12" s="6">
        <f>A11+1</f>
        <v>3</v>
      </c>
      <c r="B12" s="236" t="s">
        <v>127</v>
      </c>
      <c r="C12" s="231" t="s">
        <v>126</v>
      </c>
      <c r="D12" s="237">
        <f t="shared" ref="D12:D15" si="4">IF(D11="","",D11+1)</f>
        <v>695</v>
      </c>
      <c r="E12" s="233" t="s">
        <v>125</v>
      </c>
      <c r="F12" s="238">
        <f t="shared" si="0"/>
        <v>695</v>
      </c>
      <c r="G12" s="124">
        <f>IF(M11="","",M11)</f>
        <v>46037</v>
      </c>
      <c r="H12" s="124"/>
      <c r="I12" s="124">
        <f t="shared" si="1"/>
        <v>46039</v>
      </c>
      <c r="J12" s="124">
        <f t="shared" ref="J12:K12" si="5">IF(I12="","",I12+1)</f>
        <v>46040</v>
      </c>
      <c r="K12" s="124">
        <f t="shared" si="5"/>
        <v>46041</v>
      </c>
      <c r="L12" s="124"/>
      <c r="M12" s="124">
        <f t="shared" si="3"/>
        <v>46044</v>
      </c>
    </row>
    <row r="13" spans="1:23" s="28" customFormat="1" ht="15" customHeight="1">
      <c r="A13" s="6">
        <f>A12+1</f>
        <v>4</v>
      </c>
      <c r="B13" s="236" t="s">
        <v>127</v>
      </c>
      <c r="C13" s="231" t="s">
        <v>126</v>
      </c>
      <c r="D13" s="237">
        <f t="shared" si="4"/>
        <v>696</v>
      </c>
      <c r="E13" s="233" t="s">
        <v>125</v>
      </c>
      <c r="F13" s="238">
        <f t="shared" si="0"/>
        <v>696</v>
      </c>
      <c r="G13" s="124">
        <f>IF(M12="","",M12)</f>
        <v>46044</v>
      </c>
      <c r="H13" s="124"/>
      <c r="I13" s="124">
        <f t="shared" si="1"/>
        <v>46046</v>
      </c>
      <c r="J13" s="124">
        <f t="shared" ref="J13:K13" si="6">IF(I13="","",I13+1)</f>
        <v>46047</v>
      </c>
      <c r="K13" s="124">
        <f t="shared" si="6"/>
        <v>46048</v>
      </c>
      <c r="L13" s="124"/>
      <c r="M13" s="124">
        <f t="shared" si="3"/>
        <v>46051</v>
      </c>
    </row>
    <row r="14" spans="1:23" s="126" customFormat="1" ht="15" customHeight="1">
      <c r="A14" s="6">
        <f>A13+1</f>
        <v>5</v>
      </c>
      <c r="B14" s="236" t="s">
        <v>127</v>
      </c>
      <c r="C14" s="231" t="s">
        <v>126</v>
      </c>
      <c r="D14" s="237">
        <f t="shared" si="4"/>
        <v>697</v>
      </c>
      <c r="E14" s="233" t="s">
        <v>125</v>
      </c>
      <c r="F14" s="238">
        <f t="shared" si="0"/>
        <v>697</v>
      </c>
      <c r="G14" s="124">
        <f>IF(M13="","",M13)</f>
        <v>46051</v>
      </c>
      <c r="H14" s="124"/>
      <c r="I14" s="124">
        <f t="shared" si="1"/>
        <v>46053</v>
      </c>
      <c r="J14" s="124">
        <f t="shared" ref="J14:K14" si="7">IF(I14="","",I14+1)</f>
        <v>46054</v>
      </c>
      <c r="K14" s="124">
        <f t="shared" si="7"/>
        <v>46055</v>
      </c>
      <c r="L14" s="124"/>
      <c r="M14" s="124">
        <f t="shared" si="3"/>
        <v>46058</v>
      </c>
    </row>
    <row r="15" spans="1:23" s="126" customFormat="1" ht="15" customHeight="1">
      <c r="A15" s="152">
        <f>A14+1</f>
        <v>6</v>
      </c>
      <c r="B15" s="239" t="s">
        <v>127</v>
      </c>
      <c r="C15" s="240" t="s">
        <v>126</v>
      </c>
      <c r="D15" s="241">
        <f t="shared" si="4"/>
        <v>698</v>
      </c>
      <c r="E15" s="242" t="s">
        <v>125</v>
      </c>
      <c r="F15" s="243">
        <f t="shared" si="0"/>
        <v>698</v>
      </c>
      <c r="G15" s="91">
        <f>IF(M14="","",M14)</f>
        <v>46058</v>
      </c>
      <c r="H15" s="91"/>
      <c r="I15" s="91">
        <f t="shared" si="1"/>
        <v>46060</v>
      </c>
      <c r="J15" s="91">
        <f t="shared" ref="J15:K15" si="8">IF(I15="","",I15+1)</f>
        <v>46061</v>
      </c>
      <c r="K15" s="91">
        <f t="shared" si="8"/>
        <v>46062</v>
      </c>
      <c r="L15" s="91"/>
      <c r="M15" s="91">
        <f t="shared" si="3"/>
        <v>46065</v>
      </c>
    </row>
    <row r="16" spans="1:23" ht="15" customHeight="1">
      <c r="A16" s="15" t="s">
        <v>67</v>
      </c>
      <c r="B16" s="35"/>
      <c r="C16" s="127"/>
      <c r="D16" s="127"/>
      <c r="E16" s="127"/>
      <c r="F16" s="127"/>
      <c r="G16" s="7"/>
      <c r="H16" s="8"/>
      <c r="I16" s="7"/>
      <c r="J16" s="7"/>
      <c r="K16" s="7"/>
      <c r="L16" s="7"/>
      <c r="M16" s="7"/>
      <c r="N16" s="8"/>
      <c r="O16" s="7"/>
    </row>
    <row r="17" s="125" customFormat="1" ht="15" customHeight="1"/>
    <row r="18" s="125" customFormat="1" ht="15" customHeight="1"/>
    <row r="19" s="125" customFormat="1" ht="15" customHeight="1"/>
    <row r="20" s="125" customFormat="1" ht="15" customHeight="1"/>
    <row r="21" s="125" customFormat="1" ht="15" customHeight="1"/>
    <row r="22" s="125" customFormat="1" ht="15" customHeight="1"/>
    <row r="23" s="125" customFormat="1" ht="15" customHeight="1"/>
    <row r="24" s="125" customFormat="1" ht="15" customHeight="1"/>
    <row r="25" s="125" customFormat="1" ht="15" customHeight="1"/>
    <row r="26" s="125" customFormat="1" ht="15" customHeight="1"/>
    <row r="27" s="125" customFormat="1" ht="15" customHeight="1"/>
    <row r="28" s="125" customFormat="1" ht="15" customHeight="1"/>
    <row r="29" s="125" customFormat="1" ht="15" customHeight="1"/>
    <row r="30" s="125" customFormat="1" ht="15" customHeight="1"/>
    <row r="31" s="125" customFormat="1" ht="15" customHeight="1"/>
    <row r="32" s="125" customFormat="1" ht="15" customHeight="1"/>
    <row r="33" spans="2:19" s="125" customFormat="1" ht="15" customHeight="1"/>
    <row r="34" spans="2:19" ht="15.75" customHeight="1">
      <c r="B34" s="126"/>
      <c r="Q34" s="125"/>
      <c r="R34" s="125"/>
    </row>
    <row r="35" spans="2:19" ht="15.75" customHeight="1">
      <c r="Q35" s="125"/>
      <c r="R35" s="125"/>
    </row>
    <row r="36" spans="2:19" ht="15.75" customHeight="1">
      <c r="B36" s="12"/>
      <c r="C36" s="12"/>
      <c r="D36" s="12"/>
      <c r="E36" s="12"/>
      <c r="F36" s="12"/>
      <c r="G36" s="12"/>
      <c r="H36" s="13"/>
      <c r="I36" s="136"/>
      <c r="J36" s="12"/>
      <c r="K36" s="12"/>
      <c r="L36" s="136"/>
      <c r="M36" s="12"/>
      <c r="N36" s="12"/>
      <c r="O36" s="12"/>
      <c r="P36" s="12"/>
      <c r="Q36" s="12"/>
      <c r="R36" s="125"/>
      <c r="S36" s="19"/>
    </row>
    <row r="37" spans="2:19" ht="15.75" customHeight="1">
      <c r="B37" s="12"/>
      <c r="C37" s="12"/>
      <c r="D37" s="12"/>
      <c r="E37" s="12"/>
      <c r="F37" s="12"/>
      <c r="G37" s="12"/>
      <c r="H37" s="13"/>
      <c r="I37" s="136"/>
      <c r="J37" s="12"/>
      <c r="K37" s="12"/>
      <c r="L37" s="136"/>
      <c r="M37" s="12"/>
      <c r="N37" s="12"/>
      <c r="O37" s="12"/>
      <c r="P37" s="12"/>
      <c r="Q37" s="12"/>
      <c r="R37" s="125"/>
      <c r="S37" s="19"/>
    </row>
    <row r="38" spans="2:19" ht="15.75" customHeight="1">
      <c r="B38" s="13"/>
      <c r="C38" s="13"/>
      <c r="D38" s="13"/>
      <c r="E38" s="13"/>
      <c r="F38" s="13"/>
      <c r="G38" s="135"/>
      <c r="H38" s="135"/>
      <c r="I38" s="13"/>
      <c r="J38" s="13"/>
      <c r="K38" s="13"/>
      <c r="L38" s="13"/>
      <c r="M38" s="13"/>
      <c r="N38" s="13"/>
      <c r="O38" s="13"/>
      <c r="P38" s="13"/>
      <c r="Q38" s="13"/>
      <c r="R38" s="125"/>
      <c r="S38" s="19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25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25"/>
      <c r="R43" s="125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0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7"/>
  <sheetViews>
    <sheetView view="pageBreakPreview" topLeftCell="A13" zoomScale="70" zoomScaleNormal="70" zoomScaleSheetLayoutView="70" workbookViewId="0">
      <selection activeCell="N18" sqref="J18:N18"/>
    </sheetView>
  </sheetViews>
  <sheetFormatPr defaultColWidth="7.6328125" defaultRowHeight="15.75" customHeight="1" outlineLevelCol="1"/>
  <cols>
    <col min="1" max="3" width="15.90625" style="18" customWidth="1"/>
    <col min="4" max="4" width="2.36328125" style="18" customWidth="1"/>
    <col min="5" max="5" width="15.90625" style="18" customWidth="1"/>
    <col min="6" max="6" width="2.36328125" style="18" customWidth="1"/>
    <col min="7" max="7" width="8.90625" style="18" customWidth="1"/>
    <col min="8" max="8" width="17.453125" style="18" bestFit="1" customWidth="1"/>
    <col min="9" max="9" width="6.90625" style="18" customWidth="1"/>
    <col min="10" max="10" width="3.36328125" style="18" customWidth="1"/>
    <col min="11" max="11" width="6.90625" style="18" customWidth="1"/>
    <col min="12" max="12" width="3.36328125" style="18" customWidth="1"/>
    <col min="13" max="13" width="13.90625" style="18" hidden="1" customWidth="1" outlineLevel="1"/>
    <col min="14" max="14" width="13.90625" style="18" customWidth="1" collapsed="1"/>
    <col min="15" max="15" width="13.90625" style="18" hidden="1" customWidth="1" outlineLevel="1"/>
    <col min="16" max="16" width="2.36328125" style="18" customWidth="1" collapsed="1"/>
    <col min="17" max="17" width="13.90625" style="18" hidden="1" customWidth="1" outlineLevel="1"/>
    <col min="18" max="18" width="13.90625" style="18" customWidth="1" collapsed="1"/>
    <col min="19" max="22" width="13.90625" style="18" customWidth="1"/>
    <col min="23" max="24" width="13.90625" style="18" hidden="1" customWidth="1" outlineLevel="1"/>
    <col min="25" max="25" width="2.36328125" style="18" customWidth="1" collapsed="1"/>
    <col min="26" max="26" width="13.90625" style="18" hidden="1" customWidth="1" outlineLevel="1"/>
    <col min="27" max="27" width="13.90625" style="18" customWidth="1" collapsed="1"/>
    <col min="28" max="38" width="13.90625" style="18" customWidth="1"/>
    <col min="39" max="16384" width="7.6328125" style="18"/>
  </cols>
  <sheetData>
    <row r="1" spans="1:27" ht="15.75" customHeight="1">
      <c r="C1" s="74"/>
      <c r="D1" s="74"/>
      <c r="E1" s="74"/>
      <c r="F1" s="74"/>
      <c r="G1" s="384" t="s">
        <v>86</v>
      </c>
      <c r="H1" s="384"/>
      <c r="I1" s="384"/>
      <c r="J1" s="384"/>
      <c r="K1" s="384"/>
      <c r="L1" s="384"/>
      <c r="M1" s="384"/>
      <c r="N1" s="27"/>
      <c r="O1" s="75"/>
      <c r="P1" s="75"/>
      <c r="Q1" s="76"/>
      <c r="R1" s="385" t="str">
        <f>'1) 日本 - 中国'!M2</f>
        <v>2026年1月スケジュール</v>
      </c>
      <c r="S1" s="385"/>
      <c r="T1" s="385"/>
      <c r="U1" s="76"/>
      <c r="V1" s="76"/>
      <c r="W1" s="76"/>
      <c r="X1" s="76"/>
      <c r="Y1" s="76"/>
      <c r="AA1" s="78"/>
    </row>
    <row r="2" spans="1:27" ht="15.75" customHeight="1">
      <c r="C2" s="74"/>
      <c r="D2" s="74"/>
      <c r="E2" s="74"/>
      <c r="F2" s="74"/>
      <c r="G2" s="384"/>
      <c r="H2" s="384"/>
      <c r="I2" s="384"/>
      <c r="J2" s="384"/>
      <c r="K2" s="384"/>
      <c r="L2" s="384"/>
      <c r="M2" s="384"/>
      <c r="N2" s="25"/>
      <c r="O2" s="75"/>
      <c r="P2" s="75"/>
      <c r="Q2" s="76"/>
      <c r="R2" s="385"/>
      <c r="S2" s="385"/>
      <c r="T2" s="385"/>
      <c r="U2" s="76"/>
      <c r="V2" s="76"/>
      <c r="W2" s="76"/>
      <c r="X2" s="76"/>
      <c r="Y2" s="76"/>
      <c r="AA2" s="78"/>
    </row>
    <row r="3" spans="1:27" ht="15.75" customHeight="1">
      <c r="C3" s="74"/>
      <c r="D3" s="74"/>
      <c r="E3" s="74"/>
      <c r="F3" s="74"/>
      <c r="G3" s="384"/>
      <c r="H3" s="384"/>
      <c r="I3" s="384"/>
      <c r="J3" s="384"/>
      <c r="K3" s="384"/>
      <c r="L3" s="384"/>
      <c r="M3" s="384"/>
      <c r="N3" s="25"/>
      <c r="O3" s="75"/>
      <c r="P3" s="75"/>
      <c r="Q3" s="75"/>
      <c r="R3" s="26"/>
      <c r="S3" s="68" t="s">
        <v>1</v>
      </c>
      <c r="T3" s="69" t="s">
        <v>2</v>
      </c>
      <c r="U3" s="69"/>
      <c r="V3" s="24" t="str">
        <f>'1) 日本 - 中国'!T3</f>
        <v>Update：</v>
      </c>
      <c r="Z3" s="24"/>
      <c r="AA3" s="118">
        <f>'1) 日本 - 中国'!U3</f>
        <v>46044</v>
      </c>
    </row>
    <row r="4" spans="1:27" ht="15.75" customHeight="1">
      <c r="C4" s="79"/>
      <c r="D4" s="79"/>
      <c r="E4" s="79"/>
      <c r="F4" s="79"/>
      <c r="G4" s="386" t="s">
        <v>87</v>
      </c>
      <c r="H4" s="386"/>
      <c r="I4" s="386"/>
      <c r="J4" s="386"/>
      <c r="K4" s="386"/>
      <c r="L4" s="386"/>
      <c r="M4" s="386"/>
      <c r="N4" s="386"/>
      <c r="O4" s="70"/>
      <c r="P4" s="70"/>
      <c r="Q4" s="70"/>
      <c r="R4" s="70"/>
      <c r="S4" s="70"/>
      <c r="T4" s="69" t="s">
        <v>4</v>
      </c>
      <c r="U4" s="69"/>
      <c r="V4" s="80" t="str">
        <f>'1) 日本 - 中国'!T4</f>
        <v>Version：</v>
      </c>
      <c r="Z4" s="80"/>
      <c r="AA4" s="81" t="str">
        <f>'1) 日本 - 中国'!U4</f>
        <v>No.577 (R-6)</v>
      </c>
    </row>
    <row r="5" spans="1:27" ht="15.75" customHeight="1" thickBot="1">
      <c r="A5" s="82"/>
      <c r="B5" s="82"/>
      <c r="C5" s="82"/>
      <c r="D5" s="82"/>
      <c r="E5" s="82"/>
      <c r="F5" s="82"/>
      <c r="G5" s="82"/>
      <c r="H5" s="82"/>
      <c r="I5" s="83"/>
      <c r="J5" s="83"/>
      <c r="K5" s="83"/>
      <c r="L5" s="83"/>
      <c r="M5" s="82"/>
      <c r="N5" s="83"/>
      <c r="O5" s="83"/>
      <c r="P5" s="83"/>
      <c r="Q5" s="83"/>
      <c r="R5" s="83"/>
      <c r="S5" s="83"/>
      <c r="T5" s="83"/>
      <c r="U5" s="84"/>
      <c r="V5" s="84"/>
      <c r="W5" s="82"/>
      <c r="X5" s="82"/>
      <c r="Y5" s="82"/>
      <c r="Z5" s="82"/>
      <c r="AA5" s="82"/>
    </row>
    <row r="6" spans="1:27" ht="15" customHeight="1">
      <c r="M6" s="23"/>
      <c r="R6" s="86"/>
    </row>
    <row r="7" spans="1:27" ht="15" customHeight="1">
      <c r="A7" s="120" t="s">
        <v>114</v>
      </c>
      <c r="G7" s="120" t="s">
        <v>109</v>
      </c>
      <c r="H7" s="87"/>
      <c r="R7" s="20"/>
    </row>
    <row r="8" spans="1:27" ht="15" customHeight="1">
      <c r="A8" s="30" t="s">
        <v>57</v>
      </c>
      <c r="B8" s="30" t="s">
        <v>56</v>
      </c>
      <c r="C8" s="30" t="s">
        <v>55</v>
      </c>
      <c r="D8" s="30"/>
      <c r="E8" s="30" t="s">
        <v>9</v>
      </c>
      <c r="F8" s="30"/>
      <c r="G8" s="366" t="s">
        <v>6</v>
      </c>
      <c r="H8" s="345" t="s">
        <v>7</v>
      </c>
      <c r="I8" s="345" t="s">
        <v>8</v>
      </c>
      <c r="J8" s="351"/>
      <c r="K8" s="351"/>
      <c r="L8" s="352"/>
      <c r="M8" s="39"/>
      <c r="N8" s="30" t="str">
        <f>'1) 日本 - 中国'!H8</f>
        <v>上海</v>
      </c>
      <c r="O8" s="39"/>
      <c r="P8" s="30"/>
      <c r="Q8" s="30"/>
      <c r="R8" s="30" t="str">
        <f>'1) 日本 - 中国'!L8</f>
        <v>中関</v>
      </c>
      <c r="S8" s="30" t="str">
        <f>'1) 日本 - 中国'!M8</f>
        <v>水島</v>
      </c>
      <c r="T8" s="30" t="str">
        <f>'1) 日本 - 中国'!N8</f>
        <v>福山</v>
      </c>
      <c r="U8" s="30" t="str">
        <f>'1) 日本 - 中国'!O8</f>
        <v>高松</v>
      </c>
      <c r="V8" s="30" t="str">
        <f>'1) 日本 - 中国'!P8</f>
        <v>伊予三島</v>
      </c>
      <c r="W8" s="30"/>
      <c r="X8" s="30"/>
      <c r="Y8" s="39"/>
      <c r="Z8" s="39"/>
      <c r="AA8" s="30" t="str">
        <f>'1) 日本 - 中国'!U8</f>
        <v>上海</v>
      </c>
    </row>
    <row r="9" spans="1:27" ht="15" customHeight="1">
      <c r="A9" s="31" t="s">
        <v>17</v>
      </c>
      <c r="B9" s="31" t="s">
        <v>54</v>
      </c>
      <c r="C9" s="31" t="s">
        <v>103</v>
      </c>
      <c r="D9" s="31"/>
      <c r="E9" s="31" t="s">
        <v>120</v>
      </c>
      <c r="F9" s="31"/>
      <c r="G9" s="366"/>
      <c r="H9" s="346"/>
      <c r="I9" s="346" t="s">
        <v>82</v>
      </c>
      <c r="J9" s="387"/>
      <c r="K9" s="353" t="s">
        <v>83</v>
      </c>
      <c r="L9" s="355"/>
      <c r="M9" s="40"/>
      <c r="N9" s="31" t="s">
        <v>122</v>
      </c>
      <c r="O9" s="40"/>
      <c r="P9" s="31"/>
      <c r="Q9" s="31"/>
      <c r="R9" s="31" t="str">
        <f>'1) 日本 - 中国'!L9</f>
        <v>木/THU</v>
      </c>
      <c r="S9" s="31" t="str">
        <f>'1) 日本 - 中国'!M9</f>
        <v>金/FRI</v>
      </c>
      <c r="T9" s="31" t="str">
        <f>'1) 日本 - 中国'!N9</f>
        <v>金/FRI</v>
      </c>
      <c r="U9" s="31" t="str">
        <f>'1) 日本 - 中国'!O9</f>
        <v>EXTRA</v>
      </c>
      <c r="V9" s="31" t="str">
        <f>'1) 日本 - 中国'!P9</f>
        <v>土/SAT</v>
      </c>
      <c r="W9" s="31"/>
      <c r="X9" s="47"/>
      <c r="Y9" s="40"/>
      <c r="Z9" s="40"/>
      <c r="AA9" s="31" t="str">
        <f>'1) 日本 - 中国'!U9</f>
        <v>翌週火/TEU</v>
      </c>
    </row>
    <row r="10" spans="1:27" s="28" customFormat="1" ht="15" customHeight="1">
      <c r="A10" s="123">
        <f>IF(B10="","",B10-1)</f>
        <v>45997</v>
      </c>
      <c r="B10" s="123">
        <f t="shared" ref="B10" si="0">IF(C10="","",C10-1)</f>
        <v>45998</v>
      </c>
      <c r="C10" s="123">
        <f t="shared" ref="C10:C16" si="1">IF(E10="","",E10-3)</f>
        <v>45999</v>
      </c>
      <c r="D10" s="123"/>
      <c r="E10" s="123">
        <f t="shared" ref="E10:E16" si="2">IF(N10="","",N10-5)</f>
        <v>46002</v>
      </c>
      <c r="F10" s="123"/>
      <c r="G10" s="53">
        <f>IF('1) 日本 - 中国'!A10="","", '1) 日本 - 中国'!A10)</f>
        <v>51</v>
      </c>
      <c r="H10" s="161" t="str">
        <f>IF('1) 日本 - 中国'!B10="","", '1) 日本 - 中国'!B10)</f>
        <v>JI HANG</v>
      </c>
      <c r="I10" s="63">
        <f>IF('1) 日本 - 中国'!C10="","", '1) 日本 - 中国'!C10)</f>
        <v>589</v>
      </c>
      <c r="J10" s="88" t="s">
        <v>81</v>
      </c>
      <c r="K10" s="165">
        <f>IF('1) 日本 - 中国'!E10="","", '1) 日本 - 中国'!E10)</f>
        <v>589</v>
      </c>
      <c r="L10" s="150" t="s">
        <v>84</v>
      </c>
      <c r="M10" s="144" t="str">
        <f>IF('1) 日本 - 中国'!G10="","", '1) 日本 - 中国'!G10)</f>
        <v/>
      </c>
      <c r="N10" s="144">
        <f>IF('1) 日本 - 中国'!H10="","", '1) 日本 - 中国'!H10)</f>
        <v>46007</v>
      </c>
      <c r="O10" s="144" t="str">
        <f>IF('1) 日本 - 中国'!I10="","", '1) 日本 - 中国'!I10)</f>
        <v/>
      </c>
      <c r="P10" s="144" t="str">
        <f>IF('1) 日本 - 中国'!J10="","", '1) 日本 - 中国'!J10)</f>
        <v/>
      </c>
      <c r="Q10" s="144" t="str">
        <f>IF('1) 日本 - 中国'!K10="","", '1) 日本 - 中国'!K10)</f>
        <v/>
      </c>
      <c r="R10" s="145">
        <f>IF('1) 日本 - 中国'!L10="","", '1) 日本 - 中国'!L10)</f>
        <v>46009</v>
      </c>
      <c r="S10" s="146">
        <f>IF('1) 日本 - 中国'!M10="","", '1) 日本 - 中国'!M10)</f>
        <v>46010</v>
      </c>
      <c r="T10" s="146">
        <f>IF('1) 日本 - 中国'!N10="","", '1) 日本 - 中国'!N10)</f>
        <v>46010</v>
      </c>
      <c r="U10" s="144" t="str">
        <f>IF('1) 日本 - 中国'!O10="","", '1) 日本 - 中国'!O10)</f>
        <v/>
      </c>
      <c r="V10" s="146">
        <f>IF('1) 日本 - 中国'!P10="","", '1) 日本 - 中国'!P10)</f>
        <v>46011</v>
      </c>
      <c r="W10" s="144">
        <f>IF('1) 日本 - 中国'!Q10="","", '1) 日本 - 中国'!Q10)</f>
        <v>46011</v>
      </c>
      <c r="X10" s="144" t="str">
        <f>IF('1) 日本 - 中国'!R10="","", '1) 日本 - 中国'!R10)</f>
        <v/>
      </c>
      <c r="Y10" s="144" t="str">
        <f>IF('1) 日本 - 中国'!S10="","", '1) 日本 - 中国'!S10)</f>
        <v/>
      </c>
      <c r="Z10" s="144" t="str">
        <f>IF('1) 日本 - 中国'!T10="","", '1) 日本 - 中国'!T10)</f>
        <v/>
      </c>
      <c r="AA10" s="144">
        <f>IF('1) 日本 - 中国'!U10="","", '1) 日本 - 中国'!U10)</f>
        <v>46014</v>
      </c>
    </row>
    <row r="11" spans="1:27" s="28" customFormat="1" ht="15" customHeight="1">
      <c r="A11" s="146"/>
      <c r="B11" s="146"/>
      <c r="C11" s="146"/>
      <c r="D11" s="146"/>
      <c r="E11" s="146"/>
      <c r="F11" s="146"/>
      <c r="G11" s="147">
        <f>IF('1) 日本 - 中国'!A11="","", '1) 日本 - 中国'!A11)</f>
        <v>52</v>
      </c>
      <c r="H11" s="148" t="str">
        <f>IF('1) 日本 - 中国'!B11="","", '1) 日本 - 中国'!B11)</f>
        <v>ATLANTIC BRIDGE</v>
      </c>
      <c r="I11" s="140">
        <f>IF('1) 日本 - 中国'!C11="","", '1) 日本 - 中国'!C11)</f>
        <v>2551</v>
      </c>
      <c r="J11" s="166"/>
      <c r="K11" s="165"/>
      <c r="L11" s="150"/>
      <c r="M11" s="146" t="str">
        <f>IF('1) 日本 - 中国'!G11="","", '1) 日本 - 中国'!G11)</f>
        <v/>
      </c>
      <c r="N11" s="253">
        <f>IF('1) 日本 - 中国'!H11="","", '1) 日本 - 中国'!H11)</f>
        <v>46014</v>
      </c>
      <c r="O11" s="253" t="str">
        <f>IF('1) 日本 - 中国'!I11="","", '1) 日本 - 中国'!I11)</f>
        <v/>
      </c>
      <c r="P11" s="253" t="str">
        <f>IF('1) 日本 - 中国'!J11="","", '1) 日本 - 中国'!J11)</f>
        <v/>
      </c>
      <c r="Q11" s="253" t="str">
        <f>IF('1) 日本 - 中国'!K11="","", '1) 日本 - 中国'!K11)</f>
        <v/>
      </c>
      <c r="R11" s="253">
        <f>IF('1) 日本 - 中国'!L11="","", '1) 日本 - 中国'!L11)</f>
        <v>46016</v>
      </c>
      <c r="S11" s="253">
        <f>IF('1) 日本 - 中国'!M11="","", '1) 日本 - 中国'!M11)</f>
        <v>46017</v>
      </c>
      <c r="T11" s="253">
        <f>IF('1) 日本 - 中国'!N11="","", '1) 日本 - 中国'!N11)</f>
        <v>46017</v>
      </c>
      <c r="U11" s="253">
        <f>IF('1) 日本 - 中国'!O11="","", '1) 日本 - 中国'!O11)</f>
        <v>46017</v>
      </c>
      <c r="V11" s="253">
        <f>IF('1) 日本 - 中国'!P11="","", '1) 日本 - 中国'!P11)</f>
        <v>46018</v>
      </c>
      <c r="W11" s="253">
        <f>IF('1) 日本 - 中国'!Q11="","", '1) 日本 - 中国'!Q11)</f>
        <v>46018</v>
      </c>
      <c r="X11" s="253">
        <f>IF('1) 日本 - 中国'!R11="","", '1) 日本 - 中国'!R11)</f>
        <v>46018</v>
      </c>
      <c r="Y11" s="253" t="str">
        <f>IF('1) 日本 - 中国'!S11="","", '1) 日本 - 中国'!S11)</f>
        <v/>
      </c>
      <c r="Z11" s="253" t="str">
        <f>IF('1) 日本 - 中国'!T11="","", '1) 日本 - 中国'!T11)</f>
        <v/>
      </c>
      <c r="AA11" s="253">
        <f>IF('1) 日本 - 中国'!U11="","", '1) 日本 - 中国'!U11)</f>
        <v>46021</v>
      </c>
    </row>
    <row r="12" spans="1:27" s="28" customFormat="1" ht="15" customHeight="1">
      <c r="A12" s="146" t="e">
        <f t="shared" ref="A12:B12" si="3">IF(B12="","",B12-1)</f>
        <v>#VALUE!</v>
      </c>
      <c r="B12" s="146" t="e">
        <f t="shared" si="3"/>
        <v>#VALUE!</v>
      </c>
      <c r="C12" s="146" t="e">
        <f t="shared" si="1"/>
        <v>#VALUE!</v>
      </c>
      <c r="D12" s="146"/>
      <c r="E12" s="146" t="e">
        <f t="shared" si="2"/>
        <v>#VALUE!</v>
      </c>
      <c r="F12" s="146"/>
      <c r="G12" s="147">
        <f>IF('1) 日本 - 中国'!A12="","", '1) 日本 - 中国'!A12)</f>
        <v>53</v>
      </c>
      <c r="H12" s="148" t="str">
        <f>IF('1) 日本 - 中国'!B12="","", '1) 日本 - 中国'!B12)</f>
        <v>JI HANG</v>
      </c>
      <c r="I12" s="140"/>
      <c r="J12" s="166"/>
      <c r="K12" s="165"/>
      <c r="L12" s="150"/>
      <c r="M12" s="146" t="str">
        <f>IF('1) 日本 - 中国'!G12="","", '1) 日本 - 中国'!G12)</f>
        <v/>
      </c>
      <c r="N12" s="146" t="str">
        <f>IF('1) 日本 - 中国'!H12="","", '1) 日本 - 中国'!H12)</f>
        <v>SKIP</v>
      </c>
      <c r="O12" s="146" t="str">
        <f>IF('1) 日本 - 中国'!I12="","", '1) 日本 - 中国'!I12)</f>
        <v/>
      </c>
      <c r="P12" s="146" t="str">
        <f>IF('1) 日本 - 中国'!J12="","", '1) 日本 - 中国'!J12)</f>
        <v/>
      </c>
      <c r="Q12" s="146" t="str">
        <f>IF('1) 日本 - 中国'!K12="","", '1) 日本 - 中国'!K12)</f>
        <v/>
      </c>
      <c r="R12" s="146" t="str">
        <f>IF('1) 日本 - 中国'!L12="","", '1) 日本 - 中国'!L12)</f>
        <v>SKIP</v>
      </c>
      <c r="S12" s="146" t="str">
        <f>IF('1) 日本 - 中国'!M12="","", '1) 日本 - 中国'!M12)</f>
        <v>SKIP</v>
      </c>
      <c r="T12" s="146" t="str">
        <f>IF('1) 日本 - 中国'!N12="","", '1) 日本 - 中国'!N12)</f>
        <v>SKIP</v>
      </c>
      <c r="U12" s="146" t="str">
        <f>IF('1) 日本 - 中国'!O12="","", '1) 日本 - 中国'!O12)</f>
        <v/>
      </c>
      <c r="V12" s="146" t="str">
        <f>IF('1) 日本 - 中国'!P12="","", '1) 日本 - 中国'!P12)</f>
        <v>SKIP</v>
      </c>
      <c r="W12" s="146" t="str">
        <f>IF('1) 日本 - 中国'!Q12="","", '1) 日本 - 中国'!Q12)</f>
        <v>SKIP</v>
      </c>
      <c r="X12" s="146" t="str">
        <f>IF('1) 日本 - 中国'!R12="","", '1) 日本 - 中国'!R12)</f>
        <v/>
      </c>
      <c r="Y12" s="146" t="str">
        <f>IF('1) 日本 - 中国'!S12="","", '1) 日本 - 中国'!S12)</f>
        <v/>
      </c>
      <c r="Z12" s="146" t="str">
        <f>IF('1) 日本 - 中国'!T12="","", '1) 日本 - 中国'!T12)</f>
        <v/>
      </c>
      <c r="AA12" s="146" t="str">
        <f>IF('1) 日本 - 中国'!U12="","", '1) 日本 - 中国'!U12)</f>
        <v>SKIP</v>
      </c>
    </row>
    <row r="13" spans="1:27" s="28" customFormat="1" ht="15" customHeight="1">
      <c r="A13" s="146">
        <f t="shared" ref="A13:B13" si="4">IF(B13="","",B13-1)</f>
        <v>46018</v>
      </c>
      <c r="B13" s="146">
        <f t="shared" si="4"/>
        <v>46019</v>
      </c>
      <c r="C13" s="146">
        <f t="shared" si="1"/>
        <v>46020</v>
      </c>
      <c r="D13" s="146"/>
      <c r="E13" s="146">
        <f t="shared" si="2"/>
        <v>46023</v>
      </c>
      <c r="F13" s="146"/>
      <c r="G13" s="6">
        <f>IF('1) 日本 - 中国'!A13="","", '1) 日本 - 中国'!A13)</f>
        <v>2</v>
      </c>
      <c r="H13" s="148" t="str">
        <f>IF('1) 日本 - 中国'!B13="","", '1) 日本 - 中国'!B13)</f>
        <v>JI HANG</v>
      </c>
      <c r="I13" s="140"/>
      <c r="J13" s="166"/>
      <c r="K13" s="165"/>
      <c r="L13" s="150"/>
      <c r="M13" s="146" t="str">
        <f>IF('1) 日本 - 中国'!G13="","", '1) 日本 - 中国'!G13)</f>
        <v/>
      </c>
      <c r="N13" s="146">
        <f>IF('1) 日本 - 中国'!H13="","", '1) 日本 - 中国'!H13)</f>
        <v>46028</v>
      </c>
      <c r="O13" s="146" t="str">
        <f>IF('1) 日本 - 中国'!I13="","", '1) 日本 - 中国'!I13)</f>
        <v/>
      </c>
      <c r="P13" s="146" t="str">
        <f>IF('1) 日本 - 中国'!J13="","", '1) 日本 - 中国'!J13)</f>
        <v/>
      </c>
      <c r="Q13" s="146" t="str">
        <f>IF('1) 日本 - 中国'!K13="","", '1) 日本 - 中国'!K13)</f>
        <v/>
      </c>
      <c r="R13" s="146">
        <f>IF('1) 日本 - 中国'!L13="","", '1) 日本 - 中国'!L13)</f>
        <v>46030</v>
      </c>
      <c r="S13" s="146">
        <f>IF('1) 日本 - 中国'!M13="","", '1) 日本 - 中国'!M13)</f>
        <v>46031</v>
      </c>
      <c r="T13" s="146">
        <f>IF('1) 日本 - 中国'!N13="","", '1) 日本 - 中国'!N13)</f>
        <v>46031</v>
      </c>
      <c r="U13" s="146" t="str">
        <f>IF('1) 日本 - 中国'!O13="","", '1) 日本 - 中国'!O13)</f>
        <v/>
      </c>
      <c r="V13" s="146">
        <f>IF('1) 日本 - 中国'!P13="","", '1) 日本 - 中国'!P13)</f>
        <v>46032</v>
      </c>
      <c r="W13" s="146">
        <f>IF('1) 日本 - 中国'!Q13="","", '1) 日本 - 中国'!Q13)</f>
        <v>46032</v>
      </c>
      <c r="X13" s="146" t="str">
        <f>IF('1) 日本 - 中国'!R13="","", '1) 日本 - 中国'!R13)</f>
        <v/>
      </c>
      <c r="Y13" s="146" t="str">
        <f>IF('1) 日本 - 中国'!S13="","", '1) 日本 - 中国'!S13)</f>
        <v/>
      </c>
      <c r="Z13" s="146" t="str">
        <f>IF('1) 日本 - 中国'!T13="","", '1) 日本 - 中国'!T13)</f>
        <v/>
      </c>
      <c r="AA13" s="146">
        <f>IF('1) 日本 - 中国'!U13="","", '1) 日本 - 中国'!U13)</f>
        <v>46035</v>
      </c>
    </row>
    <row r="14" spans="1:27" s="90" customFormat="1" ht="15" customHeight="1">
      <c r="A14" s="146">
        <f t="shared" ref="A14:B14" si="5">IF(B14="","",B14-1)</f>
        <v>46025</v>
      </c>
      <c r="B14" s="146">
        <f t="shared" si="5"/>
        <v>46026</v>
      </c>
      <c r="C14" s="146">
        <f t="shared" si="1"/>
        <v>46027</v>
      </c>
      <c r="D14" s="146"/>
      <c r="E14" s="146">
        <f t="shared" si="2"/>
        <v>46030</v>
      </c>
      <c r="F14" s="146"/>
      <c r="G14" s="6">
        <f>IF('1) 日本 - 中国'!A14="","", '1) 日本 - 中国'!A14)</f>
        <v>3</v>
      </c>
      <c r="H14" s="148" t="str">
        <f>IF('1) 日本 - 中国'!B14="","", '1) 日本 - 中国'!B14)</f>
        <v>JI HANG</v>
      </c>
      <c r="I14" s="140">
        <f>IF('1) 日本 - 中国'!C14="","", '1) 日本 - 中国'!C14)</f>
        <v>593</v>
      </c>
      <c r="J14" s="166" t="s">
        <v>81</v>
      </c>
      <c r="K14" s="165">
        <f>IF('1) 日本 - 中国'!E14="","", '1) 日本 - 中国'!E14)</f>
        <v>593</v>
      </c>
      <c r="L14" s="150" t="s">
        <v>84</v>
      </c>
      <c r="M14" s="146" t="str">
        <f>IF('1) 日本 - 中国'!G14="","", '1) 日本 - 中国'!G14)</f>
        <v/>
      </c>
      <c r="N14" s="146">
        <f>IF('1) 日本 - 中国'!H14="","", '1) 日本 - 中国'!H14)</f>
        <v>46035</v>
      </c>
      <c r="O14" s="146" t="str">
        <f>IF('1) 日本 - 中国'!I14="","", '1) 日本 - 中国'!I14)</f>
        <v/>
      </c>
      <c r="P14" s="146" t="str">
        <f>IF('1) 日本 - 中国'!J14="","", '1) 日本 - 中国'!J14)</f>
        <v/>
      </c>
      <c r="Q14" s="146" t="str">
        <f>IF('1) 日本 - 中国'!K14="","", '1) 日本 - 中国'!K14)</f>
        <v/>
      </c>
      <c r="R14" s="146">
        <f>IF('1) 日本 - 中国'!L14="","", '1) 日本 - 中国'!L14)</f>
        <v>46037</v>
      </c>
      <c r="S14" s="146">
        <f>IF('1) 日本 - 中国'!M14="","", '1) 日本 - 中国'!M14)</f>
        <v>46038</v>
      </c>
      <c r="T14" s="146">
        <f>IF('1) 日本 - 中国'!N14="","", '1) 日本 - 中国'!N14)</f>
        <v>46038</v>
      </c>
      <c r="U14" s="146" t="str">
        <f>IF('1) 日本 - 中国'!O14="","", '1) 日本 - 中国'!O14)</f>
        <v/>
      </c>
      <c r="V14" s="146">
        <f>IF('1) 日本 - 中国'!P14="","", '1) 日本 - 中国'!P14)</f>
        <v>46039</v>
      </c>
      <c r="W14" s="146">
        <f>IF('1) 日本 - 中国'!Q14="","", '1) 日本 - 中国'!Q14)</f>
        <v>46039</v>
      </c>
      <c r="X14" s="146" t="str">
        <f>IF('1) 日本 - 中国'!R14="","", '1) 日本 - 中国'!R14)</f>
        <v/>
      </c>
      <c r="Y14" s="146" t="str">
        <f>IF('1) 日本 - 中国'!S14="","", '1) 日本 - 中国'!S14)</f>
        <v/>
      </c>
      <c r="Z14" s="146" t="str">
        <f>IF('1) 日本 - 中国'!T14="","", '1) 日本 - 中国'!T14)</f>
        <v/>
      </c>
      <c r="AA14" s="146">
        <f>IF('1) 日本 - 中国'!U14="","", '1) 日本 - 中国'!U14)</f>
        <v>46042</v>
      </c>
    </row>
    <row r="15" spans="1:27" s="28" customFormat="1" ht="15" customHeight="1">
      <c r="A15" s="146">
        <f t="shared" ref="A15:B15" si="6">IF(B15="","",B15-1)</f>
        <v>46032</v>
      </c>
      <c r="B15" s="146">
        <f t="shared" si="6"/>
        <v>46033</v>
      </c>
      <c r="C15" s="146">
        <f t="shared" si="1"/>
        <v>46034</v>
      </c>
      <c r="D15" s="146"/>
      <c r="E15" s="146">
        <f t="shared" si="2"/>
        <v>46037</v>
      </c>
      <c r="F15" s="146"/>
      <c r="G15" s="6">
        <f>IF('1) 日本 - 中国'!A15="","", '1) 日本 - 中国'!A15)</f>
        <v>4</v>
      </c>
      <c r="H15" s="148" t="str">
        <f>IF('1) 日本 - 中国'!B15="","", '1) 日本 - 中国'!B15)</f>
        <v>JI HANG</v>
      </c>
      <c r="I15" s="140">
        <f>IF('1) 日本 - 中国'!C15="","", '1) 日本 - 中国'!C15)</f>
        <v>594</v>
      </c>
      <c r="J15" s="166" t="s">
        <v>81</v>
      </c>
      <c r="K15" s="165">
        <f>IF('1) 日本 - 中国'!E15="","", '1) 日本 - 中国'!E15)</f>
        <v>594</v>
      </c>
      <c r="L15" s="150" t="s">
        <v>84</v>
      </c>
      <c r="M15" s="146" t="str">
        <f>IF('1) 日本 - 中国'!G15="","", '1) 日本 - 中国'!G15)</f>
        <v/>
      </c>
      <c r="N15" s="146">
        <f>IF('1) 日本 - 中国'!H15="","", '1) 日本 - 中国'!H15)</f>
        <v>46042</v>
      </c>
      <c r="O15" s="146" t="str">
        <f>IF('1) 日本 - 中国'!I15="","", '1) 日本 - 中国'!I15)</f>
        <v/>
      </c>
      <c r="P15" s="146" t="str">
        <f>IF('1) 日本 - 中国'!J15="","", '1) 日本 - 中国'!J15)</f>
        <v/>
      </c>
      <c r="Q15" s="146" t="str">
        <f>IF('1) 日本 - 中国'!K15="","", '1) 日本 - 中国'!K15)</f>
        <v/>
      </c>
      <c r="R15" s="146">
        <f>IF('1) 日本 - 中国'!L15="","", '1) 日本 - 中国'!L15)</f>
        <v>46044</v>
      </c>
      <c r="S15" s="146">
        <f>IF('1) 日本 - 中国'!M15="","", '1) 日本 - 中国'!M15)</f>
        <v>46045</v>
      </c>
      <c r="T15" s="146">
        <f>IF('1) 日本 - 中国'!N15="","", '1) 日本 - 中国'!N15)</f>
        <v>46045</v>
      </c>
      <c r="U15" s="146" t="str">
        <f>IF('1) 日本 - 中国'!O15="","", '1) 日本 - 中国'!O15)</f>
        <v/>
      </c>
      <c r="V15" s="146">
        <f>IF('1) 日本 - 中国'!P15="","", '1) 日本 - 中国'!P15)</f>
        <v>46046</v>
      </c>
      <c r="W15" s="146">
        <f>IF('1) 日本 - 中国'!Q15="","", '1) 日本 - 中国'!Q15)</f>
        <v>46046</v>
      </c>
      <c r="X15" s="146" t="str">
        <f>IF('1) 日本 - 中国'!R15="","", '1) 日本 - 中国'!R15)</f>
        <v/>
      </c>
      <c r="Y15" s="146" t="str">
        <f>IF('1) 日本 - 中国'!S15="","", '1) 日本 - 中国'!S15)</f>
        <v/>
      </c>
      <c r="Z15" s="146" t="str">
        <f>IF('1) 日本 - 中国'!T15="","", '1) 日本 - 中国'!T15)</f>
        <v/>
      </c>
      <c r="AA15" s="146">
        <f>IF('1) 日本 - 中国'!U15="","", '1) 日本 - 中国'!U15)</f>
        <v>46049</v>
      </c>
    </row>
    <row r="16" spans="1:27" s="90" customFormat="1" ht="15" customHeight="1">
      <c r="A16" s="146">
        <f t="shared" ref="A16:B16" si="7">IF(B16="","",B16-1)</f>
        <v>46039</v>
      </c>
      <c r="B16" s="146">
        <f t="shared" si="7"/>
        <v>46040</v>
      </c>
      <c r="C16" s="146">
        <f t="shared" si="1"/>
        <v>46041</v>
      </c>
      <c r="D16" s="146"/>
      <c r="E16" s="146">
        <f t="shared" si="2"/>
        <v>46044</v>
      </c>
      <c r="F16" s="146"/>
      <c r="G16" s="6">
        <f>IF('1) 日本 - 中国'!A16="","", '1) 日本 - 中国'!A16)</f>
        <v>5</v>
      </c>
      <c r="H16" s="148" t="str">
        <f>IF('1) 日本 - 中国'!B16="","", '1) 日本 - 中国'!B16)</f>
        <v>JI HANG</v>
      </c>
      <c r="I16" s="140">
        <f>IF('1) 日本 - 中国'!C16="","", '1) 日本 - 中国'!C16)</f>
        <v>595</v>
      </c>
      <c r="J16" s="166" t="s">
        <v>81</v>
      </c>
      <c r="K16" s="165">
        <f>IF('1) 日本 - 中国'!E16="","", '1) 日本 - 中国'!E16)</f>
        <v>595</v>
      </c>
      <c r="L16" s="150" t="s">
        <v>84</v>
      </c>
      <c r="M16" s="146" t="str">
        <f>IF('1) 日本 - 中国'!G16="","", '1) 日本 - 中国'!G16)</f>
        <v/>
      </c>
      <c r="N16" s="146">
        <f>IF('1) 日本 - 中国'!H16="","", '1) 日本 - 中国'!H16)</f>
        <v>46049</v>
      </c>
      <c r="O16" s="146" t="str">
        <f>IF('1) 日本 - 中国'!I16="","", '1) 日本 - 中国'!I16)</f>
        <v/>
      </c>
      <c r="P16" s="146" t="str">
        <f>IF('1) 日本 - 中国'!J16="","", '1) 日本 - 中国'!J16)</f>
        <v/>
      </c>
      <c r="Q16" s="146" t="str">
        <f>IF('1) 日本 - 中国'!K16="","", '1) 日本 - 中国'!K16)</f>
        <v/>
      </c>
      <c r="R16" s="146">
        <f>IF('1) 日本 - 中国'!L16="","", '1) 日本 - 中国'!L16)</f>
        <v>46051</v>
      </c>
      <c r="S16" s="146">
        <f>IF('1) 日本 - 中国'!M16="","", '1) 日本 - 中国'!M16)</f>
        <v>46052</v>
      </c>
      <c r="T16" s="146">
        <f>IF('1) 日本 - 中国'!N16="","", '1) 日本 - 中国'!N16)</f>
        <v>46052</v>
      </c>
      <c r="U16" s="146" t="str">
        <f>IF('1) 日本 - 中国'!O16="","", '1) 日本 - 中国'!O16)</f>
        <v/>
      </c>
      <c r="V16" s="146">
        <f>IF('1) 日本 - 中国'!P16="","", '1) 日本 - 中国'!P16)</f>
        <v>46053</v>
      </c>
      <c r="W16" s="146">
        <f>IF('1) 日本 - 中国'!Q16="","", '1) 日本 - 中国'!Q16)</f>
        <v>46053</v>
      </c>
      <c r="X16" s="146" t="str">
        <f>IF('1) 日本 - 中国'!R16="","", '1) 日本 - 中国'!R16)</f>
        <v/>
      </c>
      <c r="Y16" s="146" t="str">
        <f>IF('1) 日本 - 中国'!S16="","", '1) 日本 - 中国'!S16)</f>
        <v/>
      </c>
      <c r="Z16" s="146" t="str">
        <f>IF('1) 日本 - 中国'!T16="","", '1) 日本 - 中国'!T16)</f>
        <v/>
      </c>
      <c r="AA16" s="146">
        <f>IF('1) 日本 - 中国'!U16="","", '1) 日本 - 中国'!U16)</f>
        <v>46056</v>
      </c>
    </row>
    <row r="17" spans="1:27" s="90" customFormat="1" ht="15" customHeight="1">
      <c r="A17" s="146">
        <f t="shared" ref="A17:A20" si="8">IF(B17="","",B17-1)</f>
        <v>46046</v>
      </c>
      <c r="B17" s="146">
        <f t="shared" ref="B17:B21" si="9">IF(C17="","",C17-1)</f>
        <v>46047</v>
      </c>
      <c r="C17" s="146">
        <f t="shared" ref="C17:C21" si="10">IF(E17="","",E17-3)</f>
        <v>46048</v>
      </c>
      <c r="D17" s="146"/>
      <c r="E17" s="146">
        <f>IF(N17="","",N17-5)</f>
        <v>46051</v>
      </c>
      <c r="F17" s="146"/>
      <c r="G17" s="6">
        <f>IF('1) 日本 - 中国'!A17="","", '1) 日本 - 中国'!A17)</f>
        <v>6</v>
      </c>
      <c r="H17" s="148" t="str">
        <f>IF('1) 日本 - 中国'!B17="","", '1) 日本 - 中国'!B17)</f>
        <v>JI HANG</v>
      </c>
      <c r="I17" s="140">
        <f>IF('1) 日本 - 中国'!C17="","", '1) 日本 - 中国'!C17)</f>
        <v>596</v>
      </c>
      <c r="J17" s="166" t="s">
        <v>80</v>
      </c>
      <c r="K17" s="165">
        <f>IF('1) 日本 - 中国'!E17="","", '1) 日本 - 中国'!E17)</f>
        <v>596</v>
      </c>
      <c r="L17" s="150" t="s">
        <v>84</v>
      </c>
      <c r="M17" s="146" t="str">
        <f>IF('1) 日本 - 中国'!G17="","", '1) 日本 - 中国'!G17)</f>
        <v/>
      </c>
      <c r="N17" s="146">
        <f>IF('1) 日本 - 中国'!H17="","", '1) 日本 - 中国'!H17)</f>
        <v>46056</v>
      </c>
      <c r="O17" s="146" t="str">
        <f>IF('1) 日本 - 中国'!I17="","", '1) 日本 - 中国'!I17)</f>
        <v/>
      </c>
      <c r="P17" s="145" t="str">
        <f>IF('1) 日本 - 中国'!J17="","", '1) 日本 - 中国'!J17)</f>
        <v/>
      </c>
      <c r="Q17" s="146" t="str">
        <f>IF('1) 日本 - 中国'!K17="","", '1) 日本 - 中国'!K17)</f>
        <v/>
      </c>
      <c r="R17" s="146">
        <f>IF('1) 日本 - 中国'!L17="","", '1) 日本 - 中国'!L17)</f>
        <v>46058</v>
      </c>
      <c r="S17" s="146">
        <f>IF('1) 日本 - 中国'!M17="","", '1) 日本 - 中国'!M17)</f>
        <v>46059</v>
      </c>
      <c r="T17" s="146">
        <f>IF('1) 日本 - 中国'!N17="","", '1) 日本 - 中国'!N17)</f>
        <v>46059</v>
      </c>
      <c r="U17" s="146" t="str">
        <f>IF('1) 日本 - 中国'!O17="","", '1) 日本 - 中国'!O17)</f>
        <v/>
      </c>
      <c r="V17" s="146">
        <f>IF('1) 日本 - 中国'!P17="","", '1) 日本 - 中国'!P17)</f>
        <v>46060</v>
      </c>
      <c r="W17" s="146">
        <f>IF('1) 日本 - 中国'!Q17="","", '1) 日本 - 中国'!Q17)</f>
        <v>46060</v>
      </c>
      <c r="X17" s="146" t="str">
        <f>IF('1) 日本 - 中国'!R17="","", '1) 日本 - 中国'!R17)</f>
        <v/>
      </c>
      <c r="Y17" s="146" t="str">
        <f>IF('1) 日本 - 中国'!S17="","", '1) 日本 - 中国'!S17)</f>
        <v/>
      </c>
      <c r="Z17" s="146" t="str">
        <f>IF('1) 日本 - 中国'!T17="","", '1) 日本 - 中国'!T17)</f>
        <v/>
      </c>
      <c r="AA17" s="167">
        <f>IF('1) 日本 - 中国'!U17="","", '1) 日本 - 中国'!U17)</f>
        <v>46063</v>
      </c>
    </row>
    <row r="18" spans="1:27" s="90" customFormat="1" ht="15" customHeight="1">
      <c r="A18" s="146" t="str">
        <f t="shared" si="8"/>
        <v/>
      </c>
      <c r="B18" s="146" t="str">
        <f t="shared" si="9"/>
        <v/>
      </c>
      <c r="C18" s="146" t="str">
        <f t="shared" si="10"/>
        <v/>
      </c>
      <c r="D18" s="146"/>
      <c r="E18" s="146" t="str">
        <f t="shared" ref="E18:E20" si="11">IF(N18="","",N18-5)</f>
        <v/>
      </c>
      <c r="F18" s="146"/>
      <c r="G18" s="6">
        <f>IF('1) 日本 - 中国'!A18="","", '1) 日本 - 中国'!A18)</f>
        <v>7</v>
      </c>
      <c r="H18" s="148" t="str">
        <f>IF('1) 日本 - 中国'!B18="","", '1) 日本 - 中国'!B18)</f>
        <v/>
      </c>
      <c r="I18" s="140" t="str">
        <f>IF('1) 日本 - 中国'!C18="","", '1) 日本 - 中国'!C18)</f>
        <v/>
      </c>
      <c r="J18" s="166"/>
      <c r="K18" s="165"/>
      <c r="L18" s="150"/>
      <c r="M18" s="146"/>
      <c r="N18" s="146"/>
      <c r="O18" s="146" t="str">
        <f>IF('1) 日本 - 中国'!I18="","", '1) 日本 - 中国'!I18)</f>
        <v/>
      </c>
      <c r="P18" s="146" t="str">
        <f>IF('1) 日本 - 中国'!J18="","", '1) 日本 - 中国'!J18)</f>
        <v/>
      </c>
      <c r="Q18" s="146" t="str">
        <f>IF('1) 日本 - 中国'!K18="","", '1) 日本 - 中国'!K18)</f>
        <v/>
      </c>
      <c r="R18" s="146" t="str">
        <f>IF('1) 日本 - 中国'!L18="","", '1) 日本 - 中国'!L18)</f>
        <v/>
      </c>
      <c r="S18" s="146" t="str">
        <f>IF('1) 日本 - 中国'!M18="","", '1) 日本 - 中国'!M18)</f>
        <v/>
      </c>
      <c r="T18" s="146" t="str">
        <f>IF('1) 日本 - 中国'!N18="","", '1) 日本 - 中国'!N18)</f>
        <v/>
      </c>
      <c r="U18" s="146" t="str">
        <f>IF('1) 日本 - 中国'!O18="","", '1) 日本 - 中国'!O18)</f>
        <v/>
      </c>
      <c r="V18" s="146" t="str">
        <f>IF('1) 日本 - 中国'!P18="","", '1) 日本 - 中国'!P18)</f>
        <v/>
      </c>
      <c r="W18" s="146" t="str">
        <f>IF('1) 日本 - 中国'!Q18="","", '1) 日本 - 中国'!Q18)</f>
        <v/>
      </c>
      <c r="X18" s="146" t="str">
        <f>IF('1) 日本 - 中国'!R18="","", '1) 日本 - 中国'!R18)</f>
        <v/>
      </c>
      <c r="Y18" s="146" t="str">
        <f>IF('1) 日本 - 中国'!S18="","", '1) 日本 - 中国'!S18)</f>
        <v/>
      </c>
      <c r="Z18" s="146" t="str">
        <f>IF('1) 日本 - 中国'!T18="","", '1) 日本 - 中国'!T18)</f>
        <v/>
      </c>
      <c r="AA18" s="167" t="str">
        <f>IF('1) 日本 - 中国'!U18="","", '1) 日本 - 中国'!U18)</f>
        <v/>
      </c>
    </row>
    <row r="19" spans="1:27" s="90" customFormat="1" ht="15" customHeight="1">
      <c r="A19" s="146" t="str">
        <f t="shared" si="8"/>
        <v/>
      </c>
      <c r="B19" s="146" t="str">
        <f t="shared" si="9"/>
        <v/>
      </c>
      <c r="C19" s="146" t="str">
        <f t="shared" si="10"/>
        <v/>
      </c>
      <c r="D19" s="146"/>
      <c r="E19" s="146" t="str">
        <f t="shared" si="11"/>
        <v/>
      </c>
      <c r="F19" s="146"/>
      <c r="G19" s="6">
        <f>IF('1) 日本 - 中国'!A19="","", '1) 日本 - 中国'!A19)</f>
        <v>8</v>
      </c>
      <c r="H19" s="148" t="str">
        <f>IF('1) 日本 - 中国'!B19="","", '1) 日本 - 中国'!B19)</f>
        <v/>
      </c>
      <c r="I19" s="140"/>
      <c r="J19" s="166"/>
      <c r="K19" s="165"/>
      <c r="L19" s="150"/>
      <c r="M19" s="146"/>
      <c r="N19" s="146"/>
      <c r="O19" s="146" t="str">
        <f>IF('1) 日本 - 中国'!I19="","", '1) 日本 - 中国'!I19)</f>
        <v/>
      </c>
      <c r="P19" s="146" t="str">
        <f>IF('1) 日本 - 中国'!J19="","", '1) 日本 - 中国'!J19)</f>
        <v/>
      </c>
      <c r="Q19" s="146" t="str">
        <f>IF('1) 日本 - 中国'!K19="","", '1) 日本 - 中国'!K19)</f>
        <v/>
      </c>
      <c r="R19" s="146" t="str">
        <f>IF('1) 日本 - 中国'!L19="","", '1) 日本 - 中国'!L19)</f>
        <v/>
      </c>
      <c r="S19" s="146" t="str">
        <f>IF('1) 日本 - 中国'!M19="","", '1) 日本 - 中国'!M19)</f>
        <v/>
      </c>
      <c r="T19" s="146" t="str">
        <f>IF('1) 日本 - 中国'!N19="","", '1) 日本 - 中国'!N19)</f>
        <v/>
      </c>
      <c r="U19" s="146" t="str">
        <f>IF('1) 日本 - 中国'!O19="","", '1) 日本 - 中国'!O19)</f>
        <v/>
      </c>
      <c r="V19" s="146" t="str">
        <f>IF('1) 日本 - 中国'!P19="","", '1) 日本 - 中国'!P19)</f>
        <v/>
      </c>
      <c r="W19" s="146" t="str">
        <f>IF('1) 日本 - 中国'!Q19="","", '1) 日本 - 中国'!Q19)</f>
        <v/>
      </c>
      <c r="X19" s="146" t="str">
        <f>IF('1) 日本 - 中国'!R19="","", '1) 日本 - 中国'!R19)</f>
        <v/>
      </c>
      <c r="Y19" s="146" t="str">
        <f>IF('1) 日本 - 中国'!S19="","", '1) 日本 - 中国'!S19)</f>
        <v/>
      </c>
      <c r="Z19" s="146" t="str">
        <f>IF('1) 日本 - 中国'!T19="","", '1) 日本 - 中国'!T19)</f>
        <v/>
      </c>
      <c r="AA19" s="167" t="str">
        <f>IF('1) 日本 - 中国'!U19="","", '1) 日本 - 中国'!U19)</f>
        <v/>
      </c>
    </row>
    <row r="20" spans="1:27" s="90" customFormat="1" ht="15" customHeight="1">
      <c r="A20" s="146" t="str">
        <f t="shared" si="8"/>
        <v/>
      </c>
      <c r="B20" s="146" t="str">
        <f t="shared" si="9"/>
        <v/>
      </c>
      <c r="C20" s="146" t="str">
        <f t="shared" si="10"/>
        <v/>
      </c>
      <c r="D20" s="146"/>
      <c r="E20" s="146" t="str">
        <f t="shared" si="11"/>
        <v/>
      </c>
      <c r="F20" s="146"/>
      <c r="G20" s="6">
        <f>IF('1) 日本 - 中国'!A20="","", '1) 日本 - 中国'!A20)</f>
        <v>9</v>
      </c>
      <c r="H20" s="148" t="str">
        <f>IF('1) 日本 - 中国'!B20="","", '1) 日本 - 中国'!B20)</f>
        <v/>
      </c>
      <c r="I20" s="140"/>
      <c r="J20" s="166"/>
      <c r="K20" s="165"/>
      <c r="L20" s="150"/>
      <c r="M20" s="146"/>
      <c r="N20" s="146"/>
      <c r="O20" s="146" t="str">
        <f>IF('1) 日本 - 中国'!I20="","", '1) 日本 - 中国'!I20)</f>
        <v/>
      </c>
      <c r="P20" s="146" t="str">
        <f>IF('1) 日本 - 中国'!J20="","", '1) 日本 - 中国'!J20)</f>
        <v/>
      </c>
      <c r="Q20" s="146" t="str">
        <f>IF('1) 日本 - 中国'!K20="","", '1) 日本 - 中国'!K20)</f>
        <v/>
      </c>
      <c r="R20" s="146" t="str">
        <f>IF('1) 日本 - 中国'!L20="","", '1) 日本 - 中国'!L20)</f>
        <v/>
      </c>
      <c r="S20" s="146" t="str">
        <f>IF('1) 日本 - 中国'!M20="","", '1) 日本 - 中国'!M20)</f>
        <v/>
      </c>
      <c r="T20" s="146" t="str">
        <f>IF('1) 日本 - 中国'!N20="","", '1) 日本 - 中国'!N20)</f>
        <v/>
      </c>
      <c r="U20" s="146" t="str">
        <f>IF('1) 日本 - 中国'!O20="","", '1) 日本 - 中国'!O20)</f>
        <v/>
      </c>
      <c r="V20" s="146" t="str">
        <f>IF('1) 日本 - 中国'!P20="","", '1) 日本 - 中国'!P20)</f>
        <v/>
      </c>
      <c r="W20" s="146" t="str">
        <f>IF('1) 日本 - 中国'!Q20="","", '1) 日本 - 中国'!Q20)</f>
        <v/>
      </c>
      <c r="X20" s="146" t="str">
        <f>IF('1) 日本 - 中国'!R20="","", '1) 日本 - 中国'!R20)</f>
        <v/>
      </c>
      <c r="Y20" s="146" t="str">
        <f>IF('1) 日本 - 中国'!S20="","", '1) 日本 - 中国'!S20)</f>
        <v/>
      </c>
      <c r="Z20" s="146" t="str">
        <f>IF('1) 日本 - 中国'!T20="","", '1) 日本 - 中国'!T20)</f>
        <v/>
      </c>
      <c r="AA20" s="167" t="str">
        <f>IF('1) 日本 - 中国'!U20="","", '1) 日本 - 中国'!U20)</f>
        <v/>
      </c>
    </row>
    <row r="21" spans="1:27" s="90" customFormat="1" ht="15" customHeight="1">
      <c r="A21" s="158" t="str">
        <f>IF(B21="","",B21-1)</f>
        <v/>
      </c>
      <c r="B21" s="158" t="str">
        <f t="shared" si="9"/>
        <v/>
      </c>
      <c r="C21" s="158" t="str">
        <f t="shared" si="10"/>
        <v/>
      </c>
      <c r="D21" s="158"/>
      <c r="E21" s="158" t="str">
        <f>IF(N21="","",N21-5)</f>
        <v/>
      </c>
      <c r="F21" s="158"/>
      <c r="G21" s="152">
        <f>IF('1) 日本 - 中国'!A21="","", '1) 日本 - 中国'!A21)</f>
        <v>10</v>
      </c>
      <c r="H21" s="153" t="str">
        <f>IF('1) 日本 - 中国'!B21="","", '1) 日本 - 中国'!B21)</f>
        <v/>
      </c>
      <c r="I21" s="154"/>
      <c r="J21" s="155"/>
      <c r="K21" s="156"/>
      <c r="L21" s="157"/>
      <c r="M21" s="158"/>
      <c r="N21" s="158"/>
      <c r="O21" s="158" t="str">
        <f>IF('1) 日本 - 中国'!I21="","", '1) 日本 - 中国'!I21)</f>
        <v/>
      </c>
      <c r="P21" s="158" t="str">
        <f>IF('1) 日本 - 中国'!J21="","", '1) 日本 - 中国'!J21)</f>
        <v/>
      </c>
      <c r="Q21" s="158" t="str">
        <f>IF('1) 日本 - 中国'!K21="","", '1) 日本 - 中国'!K21)</f>
        <v/>
      </c>
      <c r="R21" s="158" t="str">
        <f>IF('1) 日本 - 中国'!L21="","", '1) 日本 - 中国'!L21)</f>
        <v/>
      </c>
      <c r="S21" s="158" t="str">
        <f>IF('1) 日本 - 中国'!M21="","", '1) 日本 - 中国'!M21)</f>
        <v/>
      </c>
      <c r="T21" s="158" t="str">
        <f>IF('1) 日本 - 中国'!N21="","", '1) 日本 - 中国'!N21)</f>
        <v/>
      </c>
      <c r="U21" s="158" t="str">
        <f>IF('1) 日本 - 中国'!O21="","", '1) 日本 - 中国'!O21)</f>
        <v/>
      </c>
      <c r="V21" s="158" t="str">
        <f>IF('1) 日本 - 中国'!P21="","", '1) 日本 - 中国'!P21)</f>
        <v/>
      </c>
      <c r="W21" s="158" t="str">
        <f>IF('1) 日本 - 中国'!Q21="","", '1) 日本 - 中国'!Q21)</f>
        <v/>
      </c>
      <c r="X21" s="158" t="str">
        <f>IF('1) 日本 - 中国'!R21="","", '1) 日本 - 中国'!R21)</f>
        <v/>
      </c>
      <c r="Y21" s="158" t="str">
        <f>IF('1) 日本 - 中国'!S21="","", '1) 日本 - 中国'!S21)</f>
        <v/>
      </c>
      <c r="Z21" s="158" t="str">
        <f>IF('1) 日本 - 中国'!T21="","", '1) 日本 - 中国'!T21)</f>
        <v/>
      </c>
      <c r="AA21" s="168" t="str">
        <f>IF('1) 日本 - 中国'!U21="","", '1) 日本 - 中国'!U21)</f>
        <v/>
      </c>
    </row>
    <row r="22" spans="1:27" ht="15" customHeight="1">
      <c r="G22" s="28" t="s">
        <v>67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7" ht="15" customHeight="1">
      <c r="G23" s="90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1:27" ht="15" customHeight="1">
      <c r="A24" s="120" t="str">
        <f>A7</f>
        <v>【CT2】台湾 → 上海</v>
      </c>
      <c r="G24" s="120" t="s">
        <v>110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1:27" ht="15" customHeight="1">
      <c r="A25" s="36" t="str">
        <f>A8</f>
        <v>基隆</v>
      </c>
      <c r="B25" s="36" t="str">
        <f>B8</f>
        <v>台中</v>
      </c>
      <c r="C25" s="36" t="str">
        <f>C8</f>
        <v>高雄</v>
      </c>
      <c r="D25" s="36"/>
      <c r="E25" s="36" t="str">
        <f>E8</f>
        <v>上海</v>
      </c>
      <c r="F25" s="36"/>
      <c r="G25" s="367" t="s">
        <v>6</v>
      </c>
      <c r="H25" s="347" t="s">
        <v>7</v>
      </c>
      <c r="I25" s="347" t="s">
        <v>8</v>
      </c>
      <c r="J25" s="356"/>
      <c r="K25" s="356"/>
      <c r="L25" s="357"/>
      <c r="M25" s="36"/>
      <c r="N25" s="36" t="str">
        <f>'1) 日本 - 中国'!H25</f>
        <v>上海</v>
      </c>
      <c r="O25" s="43"/>
      <c r="P25" s="36"/>
      <c r="Q25" s="36"/>
      <c r="R25" s="36" t="str">
        <f>'1) 日本 - 中国'!L25</f>
        <v>福山</v>
      </c>
      <c r="S25" s="44" t="str">
        <f>'1) 日本 - 中国'!M25</f>
        <v>水島</v>
      </c>
      <c r="T25" s="36" t="str">
        <f>'1) 日本 - 中国'!N25</f>
        <v>高松</v>
      </c>
      <c r="U25" s="44" t="str">
        <f>'1) 日本 - 中国'!O25</f>
        <v>広島（出島）</v>
      </c>
      <c r="V25" s="36" t="str">
        <f>'1) 日本 - 中国'!P25</f>
        <v>岩国</v>
      </c>
      <c r="W25" s="32"/>
      <c r="X25" s="32"/>
      <c r="Y25" s="32"/>
      <c r="Z25" s="32"/>
      <c r="AA25" s="32" t="str">
        <f>'1) 日本 - 中国'!U25</f>
        <v>上海</v>
      </c>
    </row>
    <row r="26" spans="1:27" ht="15" customHeight="1">
      <c r="A26" s="45" t="str">
        <f>A9</f>
        <v>土/SAT</v>
      </c>
      <c r="B26" s="45" t="str">
        <f>B9</f>
        <v>日/SUN</v>
      </c>
      <c r="C26" s="45" t="str">
        <f>C9</f>
        <v>翌週月/MON</v>
      </c>
      <c r="D26" s="45"/>
      <c r="E26" s="45" t="str">
        <f>E9</f>
        <v>木/THU</v>
      </c>
      <c r="F26" s="45"/>
      <c r="G26" s="367"/>
      <c r="H26" s="348"/>
      <c r="I26" s="348" t="s">
        <v>82</v>
      </c>
      <c r="J26" s="388"/>
      <c r="K26" s="360" t="s">
        <v>83</v>
      </c>
      <c r="L26" s="359"/>
      <c r="M26" s="45"/>
      <c r="N26" s="37" t="s">
        <v>132</v>
      </c>
      <c r="O26" s="46"/>
      <c r="P26" s="37"/>
      <c r="Q26" s="37"/>
      <c r="R26" s="37" t="str">
        <f>'1) 日本 - 中国'!L26</f>
        <v>翌週火/TUE</v>
      </c>
      <c r="S26" s="46" t="str">
        <f>'1) 日本 - 中国'!M26</f>
        <v>火/TUE</v>
      </c>
      <c r="T26" s="37" t="str">
        <f>'1) 日本 - 中国'!N26</f>
        <v>火/TUE</v>
      </c>
      <c r="U26" s="46" t="str">
        <f>'1) 日本 - 中国'!O26</f>
        <v>水/WED</v>
      </c>
      <c r="V26" s="37" t="str">
        <f>'1) 日本 - 中国'!P26</f>
        <v>水/WED</v>
      </c>
      <c r="W26" s="33"/>
      <c r="X26" s="33"/>
      <c r="Y26" s="33"/>
      <c r="Z26" s="33"/>
      <c r="AA26" s="33" t="str">
        <f>'1) 日本 - 中国'!U26</f>
        <v>土/SAT</v>
      </c>
    </row>
    <row r="27" spans="1:27" s="28" customFormat="1" ht="15" customHeight="1">
      <c r="A27" s="123">
        <f t="shared" ref="A27:B28" si="12">IF(B27="","",B27-1)</f>
        <v>45997</v>
      </c>
      <c r="B27" s="123">
        <f t="shared" si="12"/>
        <v>45998</v>
      </c>
      <c r="C27" s="123">
        <f t="shared" ref="C27" si="13">IF(E27="","",E27-3)</f>
        <v>45999</v>
      </c>
      <c r="D27" s="162"/>
      <c r="E27" s="123">
        <f>IF(N27="","",N27-2)</f>
        <v>46002</v>
      </c>
      <c r="F27" s="162"/>
      <c r="G27" s="160">
        <f>IF('1) 日本 - 中国'!A27="","", '1) 日本 - 中国'!A27)</f>
        <v>51</v>
      </c>
      <c r="H27" s="161" t="str">
        <f>IF('1) 日本 - 中国'!B27="","", '1) 日本 - 中国'!B27)</f>
        <v>ATLANTIC BRIDGE</v>
      </c>
      <c r="I27" s="63">
        <f>IF('1) 日本 - 中国'!C27="","", '1) 日本 - 中国'!C27)</f>
        <v>2550</v>
      </c>
      <c r="J27" s="88" t="s">
        <v>80</v>
      </c>
      <c r="K27" s="89">
        <f>IF('1) 日本 - 中国'!E27="","", '1) 日本 - 中国'!E27)</f>
        <v>2550</v>
      </c>
      <c r="L27" s="66" t="s">
        <v>84</v>
      </c>
      <c r="M27" s="162" t="str">
        <f>IF('1) 日本 - 中国'!G27="", "", '1) 日本 - 中国'!G27)</f>
        <v/>
      </c>
      <c r="N27" s="123">
        <f>IF('1) 日本 - 中国'!H27="", "", '1) 日本 - 中国'!H27)</f>
        <v>46004</v>
      </c>
      <c r="O27" s="163" t="str">
        <f>IF('1) 日本 - 中国'!I27="", "", '1) 日本 - 中国'!I27)</f>
        <v/>
      </c>
      <c r="P27" s="123" t="str">
        <f>IF('1) 日本 - 中国'!J27="", "", '1) 日本 - 中国'!J27)</f>
        <v/>
      </c>
      <c r="Q27" s="123" t="str">
        <f>IF('1) 日本 - 中国'!K27="", "", '1) 日本 - 中国'!K27)</f>
        <v/>
      </c>
      <c r="R27" s="123">
        <f>IF('1) 日本 - 中国'!L27="", "", '1) 日本 - 中国'!L27)</f>
        <v>46007</v>
      </c>
      <c r="S27" s="163">
        <f>IF('1) 日本 - 中国'!M27="", "", '1) 日本 - 中国'!M27)</f>
        <v>46007</v>
      </c>
      <c r="T27" s="123">
        <f>IF('1) 日本 - 中国'!N27="", "", '1) 日本 - 中国'!N27)</f>
        <v>46007</v>
      </c>
      <c r="U27" s="163">
        <f>IF('1) 日本 - 中国'!O27="", "", '1) 日本 - 中国'!O27)</f>
        <v>46008</v>
      </c>
      <c r="V27" s="123">
        <f>IF('1) 日本 - 中国'!P27="", "", '1) 日本 - 中国'!P27)</f>
        <v>46008</v>
      </c>
      <c r="W27" s="123" t="str">
        <f>IF('1) 日本 - 中国'!Q27="", "", '1) 日本 - 中国'!Q27)</f>
        <v/>
      </c>
      <c r="X27" s="123" t="str">
        <f>IF('1) 日本 - 中国'!R27="", "", '1) 日本 - 中国'!R27)</f>
        <v/>
      </c>
      <c r="Y27" s="164" t="str">
        <f>IF('1) 日本 - 中国'!S27="", "", '1) 日本 - 中国'!S27)</f>
        <v/>
      </c>
      <c r="Z27" s="164" t="str">
        <f>IF('1) 日本 - 中国'!T27="", "", '1) 日本 - 中国'!T27)</f>
        <v/>
      </c>
      <c r="AA27" s="123">
        <f>IF('1) 日本 - 中国'!U27="", "", '1) 日本 - 中国'!U27)</f>
        <v>46011</v>
      </c>
    </row>
    <row r="28" spans="1:27" s="28" customFormat="1" ht="15" customHeight="1">
      <c r="A28" s="124" t="str">
        <f t="shared" si="12"/>
        <v/>
      </c>
      <c r="B28" s="124" t="str">
        <f t="shared" si="12"/>
        <v/>
      </c>
      <c r="C28" s="124" t="str">
        <f t="shared" ref="C28:C35" si="14">IF(E28="","",E28-3)</f>
        <v/>
      </c>
      <c r="D28" s="50"/>
      <c r="E28" s="124" t="str">
        <f t="shared" ref="E28:E35" si="15">IF(N28="","",N28-2)</f>
        <v/>
      </c>
      <c r="F28" s="50"/>
      <c r="G28" s="49">
        <f>IF('1) 日本 - 中国'!A28="","", '1) 日本 - 中国'!A28)</f>
        <v>52</v>
      </c>
      <c r="H28" s="67" t="str">
        <f>IF('1) 日本 - 中国'!B28="","", '1) 日本 - 中国'!B28)</f>
        <v>No Service</v>
      </c>
      <c r="I28" s="63" t="str">
        <f>IF('1) 日本 - 中国'!C28="","", '1) 日本 - 中国'!C28)</f>
        <v/>
      </c>
      <c r="J28" s="88" t="s">
        <v>80</v>
      </c>
      <c r="K28" s="89" t="str">
        <f>IF('1) 日本 - 中国'!E28="","", '1) 日本 - 中国'!E28)</f>
        <v/>
      </c>
      <c r="L28" s="66" t="s">
        <v>84</v>
      </c>
      <c r="M28" s="124" t="str">
        <f>IF('1) 日本 - 中国'!G28="", "", '1) 日本 - 中国'!G28)</f>
        <v/>
      </c>
      <c r="N28" s="124" t="str">
        <f>IF('1) 日本 - 中国'!H28="", "", '1) 日本 - 中国'!H28)</f>
        <v/>
      </c>
      <c r="O28" s="50" t="str">
        <f>IF('1) 日本 - 中国'!I28="", "", '1) 日本 - 中国'!I28)</f>
        <v/>
      </c>
      <c r="P28" s="124" t="str">
        <f>IF('1) 日本 - 中国'!J28="", "", '1) 日本 - 中国'!J28)</f>
        <v/>
      </c>
      <c r="Q28" s="124" t="str">
        <f>IF('1) 日本 - 中国'!K28="", "", '1) 日本 - 中国'!K28)</f>
        <v/>
      </c>
      <c r="R28" s="124" t="str">
        <f>IF('1) 日本 - 中国'!L28="", "", '1) 日本 - 中国'!L28)</f>
        <v/>
      </c>
      <c r="S28" s="51" t="str">
        <f>IF('1) 日本 - 中国'!M28="", "", '1) 日本 - 中国'!M28)</f>
        <v/>
      </c>
      <c r="T28" s="124" t="str">
        <f>IF('1) 日本 - 中国'!N28="", "", '1) 日本 - 中国'!N28)</f>
        <v/>
      </c>
      <c r="U28" s="52" t="str">
        <f>IF('1) 日本 - 中国'!O28="", "", '1) 日本 - 中国'!O28)</f>
        <v/>
      </c>
      <c r="V28" s="124" t="str">
        <f>IF('1) 日本 - 中国'!P28="", "", '1) 日本 - 中国'!P28)</f>
        <v/>
      </c>
      <c r="W28" s="124" t="str">
        <f>IF('1) 日本 - 中国'!Q28="", "", '1) 日本 - 中国'!Q28)</f>
        <v/>
      </c>
      <c r="X28" s="124" t="str">
        <f>IF('1) 日本 - 中国'!R28="", "", '1) 日本 - 中国'!R28)</f>
        <v/>
      </c>
      <c r="Y28" s="52" t="str">
        <f>IF('1) 日本 - 中国'!S28="", "", '1) 日本 - 中国'!S28)</f>
        <v/>
      </c>
      <c r="Z28" s="52" t="str">
        <f>IF('1) 日本 - 中国'!T28="", "", '1) 日本 - 中国'!T28)</f>
        <v/>
      </c>
      <c r="AA28" s="124" t="str">
        <f>IF('1) 日本 - 中国'!U28="", "", '1) 日本 - 中国'!U28)</f>
        <v/>
      </c>
    </row>
    <row r="29" spans="1:27" s="28" customFormat="1" ht="15" customHeight="1">
      <c r="A29" s="124">
        <f t="shared" ref="A29:B29" si="16">IF(B29="","",B29-1)</f>
        <v>46011</v>
      </c>
      <c r="B29" s="124">
        <f t="shared" si="16"/>
        <v>46012</v>
      </c>
      <c r="C29" s="124">
        <f t="shared" si="14"/>
        <v>46013</v>
      </c>
      <c r="D29" s="50"/>
      <c r="E29" s="124">
        <f t="shared" si="15"/>
        <v>46016</v>
      </c>
      <c r="F29" s="50"/>
      <c r="G29" s="49">
        <f>IF('1) 日本 - 中国'!A29="","", '1) 日本 - 中国'!A29)</f>
        <v>53</v>
      </c>
      <c r="H29" s="67" t="str">
        <f>IF('1) 日本 - 中国'!B29="","", '1) 日本 - 中国'!B29)</f>
        <v>JI HANG</v>
      </c>
      <c r="I29" s="63"/>
      <c r="J29" s="88"/>
      <c r="K29" s="89"/>
      <c r="L29" s="66"/>
      <c r="M29" s="50" t="str">
        <f>IF('1) 日本 - 中国'!G29="", "", '1) 日本 - 中国'!G29)</f>
        <v/>
      </c>
      <c r="N29" s="124">
        <f>IF('1) 日本 - 中国'!H29="", "", '1) 日本 - 中国'!H29)</f>
        <v>46018</v>
      </c>
      <c r="O29" s="51" t="str">
        <f>IF('1) 日本 - 中国'!I29="", "", '1) 日本 - 中国'!I29)</f>
        <v/>
      </c>
      <c r="P29" s="124" t="str">
        <f>IF('1) 日本 - 中国'!J29="", "", '1) 日本 - 中国'!J29)</f>
        <v/>
      </c>
      <c r="Q29" s="124" t="str">
        <f>IF('1) 日本 - 中国'!K29="", "", '1) 日本 - 中国'!K29)</f>
        <v/>
      </c>
      <c r="R29" s="124">
        <f>IF('1) 日本 - 中国'!L29="", "", '1) 日本 - 中国'!L29)</f>
        <v>46020</v>
      </c>
      <c r="S29" s="51">
        <f>IF('1) 日本 - 中国'!M29="", "", '1) 日本 - 中国'!M29)</f>
        <v>46021</v>
      </c>
      <c r="T29" s="124">
        <f>IF('1) 日本 - 中国'!N29="", "", '1) 日本 - 中国'!N29)</f>
        <v>46021</v>
      </c>
      <c r="U29" s="51">
        <f>IF('1) 日本 - 中国'!O29="", "", '1) 日本 - 中国'!O29)</f>
        <v>46022</v>
      </c>
      <c r="V29" s="124" t="str">
        <f>IF('1) 日本 - 中国'!P29="", "", '1) 日本 - 中国'!P29)</f>
        <v>SKIP</v>
      </c>
      <c r="W29" s="124" t="str">
        <f>IF('1) 日本 - 中国'!Q29="", "", '1) 日本 - 中国'!Q29)</f>
        <v/>
      </c>
      <c r="X29" s="124" t="str">
        <f>IF('1) 日本 - 中国'!R29="", "", '1) 日本 - 中国'!R29)</f>
        <v/>
      </c>
      <c r="Y29" s="124" t="str">
        <f>IF('1) 日本 - 中国'!S29="", "", '1) 日本 - 中国'!S29)</f>
        <v/>
      </c>
      <c r="Z29" s="124" t="str">
        <f>IF('1) 日本 - 中国'!T29="", "", '1) 日本 - 中国'!T29)</f>
        <v/>
      </c>
      <c r="AA29" s="124">
        <f>IF('1) 日本 - 中国'!U29="", "", '1) 日本 - 中国'!U29)</f>
        <v>46028</v>
      </c>
    </row>
    <row r="30" spans="1:27" s="28" customFormat="1" ht="15" customHeight="1">
      <c r="A30" s="124" t="str">
        <f t="shared" ref="A30:B32" si="17">IF(B30="","",B30-1)</f>
        <v/>
      </c>
      <c r="B30" s="124" t="str">
        <f t="shared" si="17"/>
        <v/>
      </c>
      <c r="C30" s="124" t="str">
        <f t="shared" si="14"/>
        <v/>
      </c>
      <c r="D30" s="124"/>
      <c r="E30" s="124" t="str">
        <f t="shared" si="15"/>
        <v/>
      </c>
      <c r="F30" s="124"/>
      <c r="G30" s="49">
        <f>IF('1) 日本 - 中国'!A30="","", '1) 日本 - 中国'!A30)</f>
        <v>2</v>
      </c>
      <c r="H30" s="67" t="str">
        <f>IF('1) 日本 - 中国'!B30="","", '1) 日本 - 中国'!B30)</f>
        <v>No Service</v>
      </c>
      <c r="I30" s="63"/>
      <c r="J30" s="88"/>
      <c r="K30" s="89"/>
      <c r="L30" s="66"/>
      <c r="M30" s="124" t="str">
        <f>IF('1) 日本 - 中国'!G30="", "", '1) 日本 - 中国'!G30)</f>
        <v/>
      </c>
      <c r="N30" s="124" t="str">
        <f>IF('1) 日本 - 中国'!H30="", "", '1) 日本 - 中国'!H30)</f>
        <v/>
      </c>
      <c r="O30" s="50" t="str">
        <f>IF('1) 日本 - 中国'!I30="", "", '1) 日本 - 中国'!I30)</f>
        <v/>
      </c>
      <c r="P30" s="124" t="str">
        <f>IF('1) 日本 - 中国'!J30="", "", '1) 日本 - 中国'!J30)</f>
        <v/>
      </c>
      <c r="Q30" s="124" t="str">
        <f>IF('1) 日本 - 中国'!K30="", "", '1) 日本 - 中国'!K30)</f>
        <v/>
      </c>
      <c r="R30" s="124" t="str">
        <f>IF('1) 日本 - 中国'!L30="", "", '1) 日本 - 中国'!L30)</f>
        <v/>
      </c>
      <c r="S30" s="51" t="str">
        <f>IF('1) 日本 - 中国'!M30="", "", '1) 日本 - 中国'!M30)</f>
        <v/>
      </c>
      <c r="T30" s="124" t="str">
        <f>IF('1) 日本 - 中国'!N30="", "", '1) 日本 - 中国'!N30)</f>
        <v/>
      </c>
      <c r="U30" s="51" t="str">
        <f>IF('1) 日本 - 中国'!O30="", "", '1) 日本 - 中国'!O30)</f>
        <v/>
      </c>
      <c r="V30" s="124" t="str">
        <f>IF('1) 日本 - 中国'!P30="", "", '1) 日本 - 中国'!P30)</f>
        <v/>
      </c>
      <c r="W30" s="124" t="str">
        <f>IF('1) 日本 - 中国'!Q30="", "", '1) 日本 - 中国'!Q30)</f>
        <v/>
      </c>
      <c r="X30" s="124" t="str">
        <f>IF('1) 日本 - 中国'!R30="", "", '1) 日本 - 中国'!R30)</f>
        <v/>
      </c>
      <c r="Y30" s="124" t="str">
        <f>IF('1) 日本 - 中国'!S30="", "", '1) 日本 - 中国'!S30)</f>
        <v/>
      </c>
      <c r="Z30" s="124" t="str">
        <f>IF('1) 日本 - 中国'!T30="", "", '1) 日本 - 中国'!T30)</f>
        <v/>
      </c>
      <c r="AA30" s="124" t="str">
        <f>IF('1) 日本 - 中国'!U30="", "", '1) 日本 - 中国'!U30)</f>
        <v/>
      </c>
    </row>
    <row r="31" spans="1:27" s="28" customFormat="1" ht="15" customHeight="1">
      <c r="A31" s="124">
        <f t="shared" ref="A31" si="18">IF(B31="","",B31-1)</f>
        <v>46025</v>
      </c>
      <c r="B31" s="50">
        <f t="shared" si="17"/>
        <v>46026</v>
      </c>
      <c r="C31" s="50">
        <f t="shared" ref="C31" si="19">IF(E31="","",E31-3)</f>
        <v>46027</v>
      </c>
      <c r="D31" s="50"/>
      <c r="E31" s="50">
        <f t="shared" ref="E31" si="20">IF(N31="","",N31-2)</f>
        <v>46030</v>
      </c>
      <c r="F31" s="50"/>
      <c r="G31" s="53">
        <f>IF('1) 日本 - 中国'!A47="","", '1) 日本 - 中国'!A47)</f>
        <v>3</v>
      </c>
      <c r="H31" s="67" t="str">
        <f>IF('1) 日本 - 中国'!B47="","", '1) 日本 - 中国'!B47)</f>
        <v>RESOLUTION</v>
      </c>
      <c r="I31" s="63">
        <f>IF('1) 日本 - 中国'!C47="","", '1) 日本 - 中国'!C47)</f>
        <v>2527</v>
      </c>
      <c r="J31" s="88" t="s">
        <v>80</v>
      </c>
      <c r="K31" s="89">
        <f>IF('1) 日本 - 中国'!E47="","", '1) 日本 - 中国'!E47)</f>
        <v>2527</v>
      </c>
      <c r="L31" s="66" t="s">
        <v>84</v>
      </c>
      <c r="M31" s="50" t="str">
        <f>IF('1) 日本 - 中国'!G30="", "", '1) 日本 - 中国'!G30)</f>
        <v/>
      </c>
      <c r="N31" s="124">
        <f>IF('1) 日本 - 中国'!J47="","", '1) 日本 - 中国'!J47)</f>
        <v>46032</v>
      </c>
      <c r="O31" s="54" t="str">
        <f>IF('1) 日本 - 中国'!I30="", "", '1) 日本 - 中国'!I30)</f>
        <v/>
      </c>
      <c r="P31" s="55" t="str">
        <f>IF('1) 日本 - 中国'!J30="", "", '1) 日本 - 中国'!J30)</f>
        <v/>
      </c>
      <c r="Q31" s="55" t="str">
        <f>IF('1) 日本 - 中国'!K30="", "", '1) 日本 - 中国'!K30)</f>
        <v/>
      </c>
      <c r="R31" s="124">
        <f>IF('1) 日本 - 中国'!M47="","", '1) 日本 - 中国'!M47)</f>
        <v>46035</v>
      </c>
      <c r="S31" s="51">
        <f>IF('1) 日本 - 中国'!N47="","", '1) 日本 - 中国'!N47)</f>
        <v>46035</v>
      </c>
      <c r="T31" s="124">
        <f>IF('1) 日本 - 中国'!O47="","", '1) 日本 - 中国'!O47)</f>
        <v>46035</v>
      </c>
      <c r="U31" s="51">
        <f>IF('1) 日本 - 中国'!P47="","", '1) 日本 - 中国'!P47)</f>
        <v>46036</v>
      </c>
      <c r="V31" s="124">
        <f>IF('1) 日本 - 中国'!Q47="","", '1) 日本 - 中国'!Q47)</f>
        <v>46036</v>
      </c>
      <c r="W31" s="124" t="str">
        <f>IF('1) 日本 - 中国'!Q30="", "", '1) 日本 - 中国'!Q30)</f>
        <v/>
      </c>
      <c r="X31" s="124" t="str">
        <f>IF('1) 日本 - 中国'!R30="", "", '1) 日本 - 中国'!R30)</f>
        <v/>
      </c>
      <c r="Y31" s="52" t="str">
        <f>IF('1) 日本 - 中国'!S30="", "", '1) 日本 - 中国'!S30)</f>
        <v/>
      </c>
      <c r="Z31" s="52" t="str">
        <f>IF('1) 日本 - 中国'!T30="", "", '1) 日本 - 中国'!T30)</f>
        <v/>
      </c>
      <c r="AA31" s="52">
        <f>IF('1) 日本 - 中国'!W47="","", '1) 日本 - 中国'!W47)</f>
        <v>46041</v>
      </c>
    </row>
    <row r="32" spans="1:27" s="28" customFormat="1" ht="15" customHeight="1">
      <c r="A32" s="124">
        <f t="shared" si="17"/>
        <v>46032</v>
      </c>
      <c r="B32" s="50">
        <f t="shared" ref="B32" si="21">IF(C32="","",C32-1)</f>
        <v>46033</v>
      </c>
      <c r="C32" s="50">
        <f t="shared" si="14"/>
        <v>46034</v>
      </c>
      <c r="D32" s="50"/>
      <c r="E32" s="50">
        <f t="shared" si="15"/>
        <v>46037</v>
      </c>
      <c r="F32" s="50"/>
      <c r="G32" s="53">
        <f>IF('1) 日本 - 中国'!A48="","", '1) 日本 - 中国'!A48)</f>
        <v>4</v>
      </c>
      <c r="H32" s="67" t="str">
        <f>IF('1) 日本 - 中国'!B48="","", '1) 日本 - 中国'!B48)</f>
        <v>REFLECTION</v>
      </c>
      <c r="I32" s="63">
        <f>IF('1) 日本 - 中国'!C48="","", '1) 日本 - 中国'!C48)</f>
        <v>2536</v>
      </c>
      <c r="J32" s="88" t="s">
        <v>80</v>
      </c>
      <c r="K32" s="89">
        <f>IF('1) 日本 - 中国'!E48="","", '1) 日本 - 中国'!E48)</f>
        <v>2536</v>
      </c>
      <c r="L32" s="66" t="s">
        <v>84</v>
      </c>
      <c r="M32" s="50" t="str">
        <f>IF('1) 日本 - 中国'!G31="", "", '1) 日本 - 中国'!G31)</f>
        <v/>
      </c>
      <c r="N32" s="124">
        <f>IF('1) 日本 - 中国'!J48="","", '1) 日本 - 中国'!J48)</f>
        <v>46039</v>
      </c>
      <c r="O32" s="54" t="str">
        <f>IF('1) 日本 - 中国'!I31="", "", '1) 日本 - 中国'!I31)</f>
        <v/>
      </c>
      <c r="P32" s="55" t="str">
        <f>IF('1) 日本 - 中国'!J31="", "", '1) 日本 - 中国'!J31)</f>
        <v/>
      </c>
      <c r="Q32" s="55" t="str">
        <f>IF('1) 日本 - 中国'!K31="", "", '1) 日本 - 中国'!K31)</f>
        <v/>
      </c>
      <c r="R32" s="124">
        <f>IF('1) 日本 - 中国'!M48="","", '1) 日本 - 中国'!M48)</f>
        <v>46042</v>
      </c>
      <c r="S32" s="51">
        <f>IF('1) 日本 - 中国'!N48="","", '1) 日本 - 中国'!N48)</f>
        <v>46042</v>
      </c>
      <c r="T32" s="124">
        <f>IF('1) 日本 - 中国'!O48="","", '1) 日本 - 中国'!O48)</f>
        <v>46042</v>
      </c>
      <c r="U32" s="51">
        <f>IF('1) 日本 - 中国'!P48="","", '1) 日本 - 中国'!P48)</f>
        <v>46043</v>
      </c>
      <c r="V32" s="124">
        <f>IF('1) 日本 - 中国'!Q48="","", '1) 日本 - 中国'!Q48)</f>
        <v>46043</v>
      </c>
      <c r="W32" s="124" t="str">
        <f>IF('1) 日本 - 中国'!Q31="", "", '1) 日本 - 中国'!Q31)</f>
        <v/>
      </c>
      <c r="X32" s="124" t="str">
        <f>IF('1) 日本 - 中国'!R31="", "", '1) 日本 - 中国'!R31)</f>
        <v/>
      </c>
      <c r="Y32" s="52" t="str">
        <f>IF('1) 日本 - 中国'!S31="", "", '1) 日本 - 中国'!S31)</f>
        <v/>
      </c>
      <c r="Z32" s="52" t="str">
        <f>IF('1) 日本 - 中国'!T31="", "", '1) 日本 - 中国'!T31)</f>
        <v/>
      </c>
      <c r="AA32" s="52">
        <f>IF('1) 日本 - 中国'!W48="","", '1) 日本 - 中国'!W48)</f>
        <v>46053</v>
      </c>
    </row>
    <row r="33" spans="1:27" s="28" customFormat="1" ht="15" customHeight="1">
      <c r="A33" s="124">
        <f t="shared" ref="A33" si="22">IF(B33="","",B33-1)</f>
        <v>46034</v>
      </c>
      <c r="B33" s="50">
        <f t="shared" ref="B33" si="23">IF(C33="","",C33-1)</f>
        <v>46035</v>
      </c>
      <c r="C33" s="50">
        <f t="shared" ref="C33" si="24">IF(E33="","",E33-3)</f>
        <v>46036</v>
      </c>
      <c r="D33" s="50"/>
      <c r="E33" s="50">
        <f t="shared" ref="E33" si="25">IF(N33="","",N33-2)</f>
        <v>46039</v>
      </c>
      <c r="F33" s="50"/>
      <c r="G33" s="53" t="str">
        <f>IF('1) 日本 - 中国'!A49="","", '1) 日本 - 中国'!A49)</f>
        <v>add call</v>
      </c>
      <c r="H33" s="67" t="str">
        <f>IF('1) 日本 - 中国'!B49="","", '1) 日本 - 中国'!B49)</f>
        <v>RESOLUTION</v>
      </c>
      <c r="I33" s="63">
        <f>IF('1) 日本 - 中国'!C49="","", '1) 日本 - 中国'!C49)</f>
        <v>2528</v>
      </c>
      <c r="J33" s="88" t="s">
        <v>80</v>
      </c>
      <c r="K33" s="89">
        <f>IF('1) 日本 - 中国'!E49="","", '1) 日本 - 中国'!E49)</f>
        <v>2528</v>
      </c>
      <c r="L33" s="66" t="s">
        <v>84</v>
      </c>
      <c r="M33" s="50" t="str">
        <f>IF('1) 日本 - 中国'!G32="", "", '1) 日本 - 中国'!G32)</f>
        <v/>
      </c>
      <c r="N33" s="124">
        <f>IF('1) 日本 - 中国'!J49="","", '1) 日本 - 中国'!J49)</f>
        <v>46041</v>
      </c>
      <c r="O33" s="54" t="str">
        <f>IF('1) 日本 - 中国'!I32="", "", '1) 日本 - 中国'!I32)</f>
        <v/>
      </c>
      <c r="P33" s="55" t="str">
        <f>IF('1) 日本 - 中国'!J32="", "", '1) 日本 - 中国'!J32)</f>
        <v/>
      </c>
      <c r="Q33" s="55" t="str">
        <f>IF('1) 日本 - 中国'!K32="", "", '1) 日本 - 中国'!K32)</f>
        <v/>
      </c>
      <c r="R33" s="124" t="str">
        <f>IF('1) 日本 - 中国'!M49="","", '1) 日本 - 中国'!M49)</f>
        <v/>
      </c>
      <c r="S33" s="51" t="str">
        <f>IF('1) 日本 - 中国'!N49="","", '1) 日本 - 中国'!N49)</f>
        <v/>
      </c>
      <c r="T33" s="124">
        <f>IF('1) 日本 - 中国'!O49="","", '1) 日本 - 中国'!O49)</f>
        <v>46044</v>
      </c>
      <c r="U33" s="51">
        <f>IF('1) 日本 - 中国'!P49="","", '1) 日本 - 中国'!P49)</f>
        <v>46043</v>
      </c>
      <c r="V33" s="124">
        <f>IF('1) 日本 - 中国'!Q49="","", '1) 日本 - 中国'!Q49)</f>
        <v>46047</v>
      </c>
      <c r="W33" s="124" t="str">
        <f>IF('1) 日本 - 中国'!Q32="", "", '1) 日本 - 中国'!Q32)</f>
        <v/>
      </c>
      <c r="X33" s="124" t="str">
        <f>IF('1) 日本 - 中国'!R32="", "", '1) 日本 - 中国'!R32)</f>
        <v/>
      </c>
      <c r="Y33" s="52" t="str">
        <f>IF('1) 日本 - 中国'!S32="", "", '1) 日本 - 中国'!S32)</f>
        <v/>
      </c>
      <c r="Z33" s="52" t="str">
        <f>IF('1) 日本 - 中国'!T32="", "", '1) 日本 - 中国'!T32)</f>
        <v/>
      </c>
      <c r="AA33" s="52">
        <f>IF('1) 日本 - 中国'!W49="","", '1) 日本 - 中国'!W49)</f>
        <v>46046</v>
      </c>
    </row>
    <row r="34" spans="1:27" s="28" customFormat="1" ht="15" customHeight="1">
      <c r="A34" s="50">
        <f t="shared" ref="A34:B34" si="26">IF(B34="","",B34-1)</f>
        <v>46038</v>
      </c>
      <c r="B34" s="50">
        <f t="shared" si="26"/>
        <v>46039</v>
      </c>
      <c r="C34" s="50">
        <f t="shared" si="14"/>
        <v>46040</v>
      </c>
      <c r="D34" s="50"/>
      <c r="E34" s="50">
        <f t="shared" si="15"/>
        <v>46043</v>
      </c>
      <c r="F34" s="50"/>
      <c r="G34" s="53">
        <f>IF('1) 日本 - 中国'!A50="","", '1) 日本 - 中国'!A50)</f>
        <v>5</v>
      </c>
      <c r="H34" s="67" t="str">
        <f>IF('1) 日本 - 中国'!B50="","", '1) 日本 - 中国'!B50)</f>
        <v>CA NAGOYA</v>
      </c>
      <c r="I34" s="63">
        <f>IF('1) 日本 - 中国'!C50="","", '1) 日本 - 中国'!C50)</f>
        <v>2604</v>
      </c>
      <c r="J34" s="88" t="s">
        <v>80</v>
      </c>
      <c r="K34" s="89">
        <f>IF('1) 日本 - 中国'!E50="","", '1) 日本 - 中国'!E50)</f>
        <v>2604</v>
      </c>
      <c r="L34" s="66" t="s">
        <v>84</v>
      </c>
      <c r="M34" s="50" t="str">
        <f>IF('1) 日本 - 中国'!G32="", "", '1) 日本 - 中国'!G32)</f>
        <v/>
      </c>
      <c r="N34" s="124">
        <f>IF('1) 日本 - 中国'!J50="","", '1) 日本 - 中国'!J50)</f>
        <v>46045</v>
      </c>
      <c r="O34" s="54" t="str">
        <f>IF('1) 日本 - 中国'!I32="", "", '1) 日本 - 中国'!I32)</f>
        <v/>
      </c>
      <c r="P34" s="55" t="str">
        <f>IF('1) 日本 - 中国'!J32="", "", '1) 日本 - 中国'!J32)</f>
        <v/>
      </c>
      <c r="Q34" s="55" t="str">
        <f>IF('1) 日本 - 中国'!K32="", "", '1) 日本 - 中国'!K32)</f>
        <v/>
      </c>
      <c r="R34" s="124">
        <f>IF('1) 日本 - 中国'!M50="","", '1) 日本 - 中国'!M50)</f>
        <v>46052</v>
      </c>
      <c r="S34" s="51">
        <f>IF('1) 日本 - 中国'!N50="","", '1) 日本 - 中国'!N50)</f>
        <v>46052</v>
      </c>
      <c r="T34" s="124">
        <f>IF('1) 日本 - 中国'!O50="","", '1) 日本 - 中国'!O50)</f>
        <v>46052</v>
      </c>
      <c r="U34" s="51">
        <f>IF('1) 日本 - 中国'!P50="","", '1) 日本 - 中国'!P50)</f>
        <v>46053</v>
      </c>
      <c r="V34" s="124">
        <f>IF('1) 日本 - 中国'!Q50="","", '1) 日本 - 中国'!Q50)</f>
        <v>46053</v>
      </c>
      <c r="W34" s="124" t="str">
        <f>IF('1) 日本 - 中国'!Q32="", "", '1) 日本 - 中国'!Q32)</f>
        <v/>
      </c>
      <c r="X34" s="124" t="str">
        <f>IF('1) 日本 - 中国'!R32="", "", '1) 日本 - 中国'!R32)</f>
        <v/>
      </c>
      <c r="Y34" s="52" t="str">
        <f>IF('1) 日本 - 中国'!S32="", "", '1) 日本 - 中国'!S32)</f>
        <v/>
      </c>
      <c r="Z34" s="52" t="str">
        <f>IF('1) 日本 - 中国'!T32="", "", '1) 日本 - 中国'!T32)</f>
        <v/>
      </c>
      <c r="AA34" s="52">
        <f>IF('1) 日本 - 中国'!W50="","", '1) 日本 - 中国'!W50)</f>
        <v>46060</v>
      </c>
    </row>
    <row r="35" spans="1:27" s="90" customFormat="1" ht="15" customHeight="1">
      <c r="A35" s="50">
        <f t="shared" ref="A35:B35" si="27">IF(B35="","",B35-1)</f>
        <v>46046</v>
      </c>
      <c r="B35" s="50">
        <f t="shared" si="27"/>
        <v>46047</v>
      </c>
      <c r="C35" s="50">
        <f t="shared" si="14"/>
        <v>46048</v>
      </c>
      <c r="D35" s="50"/>
      <c r="E35" s="50">
        <f t="shared" si="15"/>
        <v>46051</v>
      </c>
      <c r="F35" s="50"/>
      <c r="G35" s="53">
        <f>IF('1) 日本 - 中国'!A51="","", '1) 日本 - 中国'!A51)</f>
        <v>6</v>
      </c>
      <c r="H35" s="67" t="str">
        <f>IF('1) 日本 - 中国'!B51="","", '1) 日本 - 中国'!B51)</f>
        <v>REFLECTION</v>
      </c>
      <c r="I35" s="63">
        <f>IF('1) 日本 - 中国'!C51="","", '1) 日本 - 中国'!C51)</f>
        <v>2537</v>
      </c>
      <c r="J35" s="88" t="s">
        <v>80</v>
      </c>
      <c r="K35" s="89">
        <f>IF('1) 日本 - 中国'!E51="","", '1) 日本 - 中国'!E51)</f>
        <v>2537</v>
      </c>
      <c r="L35" s="66" t="s">
        <v>84</v>
      </c>
      <c r="M35" s="50" t="str">
        <f>IF('1) 日本 - 中国'!G33="", "", '1) 日本 - 中国'!G33)</f>
        <v/>
      </c>
      <c r="N35" s="124">
        <f>IF('1) 日本 - 中国'!J51="","", '1) 日本 - 中国'!J51)</f>
        <v>46053</v>
      </c>
      <c r="O35" s="54" t="str">
        <f>IF('1) 日本 - 中国'!I33="", "", '1) 日本 - 中国'!I33)</f>
        <v/>
      </c>
      <c r="P35" s="55" t="str">
        <f>IF('1) 日本 - 中国'!J33="", "", '1) 日本 - 中国'!J33)</f>
        <v/>
      </c>
      <c r="Q35" s="55" t="str">
        <f>IF('1) 日本 - 中国'!K33="", "", '1) 日本 - 中国'!K33)</f>
        <v/>
      </c>
      <c r="R35" s="124">
        <f>IF('1) 日本 - 中国'!M51="","", '1) 日本 - 中国'!M51)</f>
        <v>46056</v>
      </c>
      <c r="S35" s="51">
        <f>IF('1) 日本 - 中国'!N51="","", '1) 日本 - 中国'!N51)</f>
        <v>46056</v>
      </c>
      <c r="T35" s="124">
        <f>IF('1) 日本 - 中国'!O51="","", '1) 日本 - 中国'!O51)</f>
        <v>46056</v>
      </c>
      <c r="U35" s="51">
        <f>IF('1) 日本 - 中国'!P51="","", '1) 日本 - 中国'!P51)</f>
        <v>46057</v>
      </c>
      <c r="V35" s="124">
        <f>IF('1) 日本 - 中国'!Q51="","", '1) 日本 - 中国'!Q51)</f>
        <v>46057</v>
      </c>
      <c r="W35" s="124" t="str">
        <f>IF('1) 日本 - 中国'!Q33="", "", '1) 日本 - 中国'!Q33)</f>
        <v/>
      </c>
      <c r="X35" s="124" t="str">
        <f>IF('1) 日本 - 中国'!R33="", "", '1) 日本 - 中国'!R33)</f>
        <v/>
      </c>
      <c r="Y35" s="52" t="str">
        <f>IF('1) 日本 - 中国'!S33="", "", '1) 日本 - 中国'!S33)</f>
        <v/>
      </c>
      <c r="Z35" s="52" t="str">
        <f>IF('1) 日本 - 中国'!T33="", "", '1) 日本 - 中国'!T33)</f>
        <v/>
      </c>
      <c r="AA35" s="52">
        <f>IF('1) 日本 - 中国'!W51="","", '1) 日本 - 中国'!W51)</f>
        <v>46067</v>
      </c>
    </row>
    <row r="36" spans="1:27" s="90" customFormat="1" ht="15" customHeight="1">
      <c r="A36" s="50">
        <f t="shared" ref="A36:A40" si="28">IF(B36="","",B36-1)</f>
        <v>46053</v>
      </c>
      <c r="B36" s="50">
        <f t="shared" ref="B36:B40" si="29">IF(C36="","",C36-1)</f>
        <v>46054</v>
      </c>
      <c r="C36" s="50">
        <f t="shared" ref="C36:C40" si="30">IF(E36="","",E36-3)</f>
        <v>46055</v>
      </c>
      <c r="D36" s="50"/>
      <c r="E36" s="50">
        <f t="shared" ref="E36:E40" si="31">IF(N36="","",N36-2)</f>
        <v>46058</v>
      </c>
      <c r="F36" s="50"/>
      <c r="G36" s="53">
        <f>IF('1) 日本 - 中国'!A52="","", '1) 日本 - 中国'!A52)</f>
        <v>7</v>
      </c>
      <c r="H36" s="67" t="str">
        <f>IF('1) 日本 - 中国'!B52="","", '1) 日本 - 中国'!B52)</f>
        <v>CA NAGOYA</v>
      </c>
      <c r="I36" s="63">
        <f>IF('1) 日本 - 中国'!C52="","", '1) 日本 - 中国'!C52)</f>
        <v>2605</v>
      </c>
      <c r="J36" s="88" t="s">
        <v>80</v>
      </c>
      <c r="K36" s="89">
        <f>IF('1) 日本 - 中国'!E52="","", '1) 日本 - 中国'!E52)</f>
        <v>2605</v>
      </c>
      <c r="L36" s="66" t="s">
        <v>84</v>
      </c>
      <c r="M36" s="50" t="str">
        <f>IF('1) 日本 - 中国'!G34="", "", '1) 日本 - 中国'!G34)</f>
        <v/>
      </c>
      <c r="N36" s="124">
        <f>IF('1) 日本 - 中国'!J52="","", '1) 日本 - 中国'!J52)</f>
        <v>46060</v>
      </c>
      <c r="O36" s="54" t="str">
        <f>IF('1) 日本 - 中国'!I34="", "", '1) 日本 - 中国'!I34)</f>
        <v/>
      </c>
      <c r="P36" s="55" t="str">
        <f>IF('1) 日本 - 中国'!J34="", "", '1) 日本 - 中国'!J34)</f>
        <v/>
      </c>
      <c r="Q36" s="124" t="str">
        <f>IF('1) 日本 - 中国'!K34="", "", '1) 日本 - 中国'!K34)</f>
        <v/>
      </c>
      <c r="R36" s="124">
        <f>IF('1) 日本 - 中国'!M52="","", '1) 日本 - 中国'!M52)</f>
        <v>46063</v>
      </c>
      <c r="S36" s="51">
        <f>IF('1) 日本 - 中国'!N52="","", '1) 日本 - 中国'!N52)</f>
        <v>46063</v>
      </c>
      <c r="T36" s="124">
        <f>IF('1) 日本 - 中国'!O52="","", '1) 日本 - 中国'!O52)</f>
        <v>46063</v>
      </c>
      <c r="U36" s="51">
        <f>IF('1) 日本 - 中国'!P52="","", '1) 日本 - 中国'!P52)</f>
        <v>46064</v>
      </c>
      <c r="V36" s="124">
        <f>IF('1) 日本 - 中国'!Q52="","", '1) 日本 - 中国'!Q52)</f>
        <v>46064</v>
      </c>
      <c r="W36" s="124" t="str">
        <f>IF('1) 日本 - 中国'!Q34="", "", '1) 日本 - 中国'!Q34)</f>
        <v/>
      </c>
      <c r="X36" s="124" t="str">
        <f>IF('1) 日本 - 中国'!R34="", "", '1) 日本 - 中国'!R34)</f>
        <v/>
      </c>
      <c r="Y36" s="52" t="str">
        <f>IF('1) 日本 - 中国'!S34="", "", '1) 日本 - 中国'!S34)</f>
        <v/>
      </c>
      <c r="Z36" s="52" t="str">
        <f>IF('1) 日本 - 中国'!T34="", "", '1) 日本 - 中国'!T34)</f>
        <v/>
      </c>
      <c r="AA36" s="52">
        <f>IF('1) 日本 - 中国'!W52="","", '1) 日本 - 中国'!W52)</f>
        <v>46074</v>
      </c>
    </row>
    <row r="37" spans="1:27" s="90" customFormat="1" ht="15" customHeight="1">
      <c r="A37" s="50" t="str">
        <f t="shared" si="28"/>
        <v/>
      </c>
      <c r="B37" s="50" t="str">
        <f t="shared" si="29"/>
        <v/>
      </c>
      <c r="C37" s="50" t="str">
        <f t="shared" si="30"/>
        <v/>
      </c>
      <c r="D37" s="50"/>
      <c r="E37" s="50" t="str">
        <f t="shared" si="31"/>
        <v/>
      </c>
      <c r="F37" s="50"/>
      <c r="G37" s="53">
        <f>IF('1) 日本 - 中国'!A53="","", '1) 日本 - 中国'!A53)</f>
        <v>8</v>
      </c>
      <c r="H37" s="67" t="str">
        <f>IF('1) 日本 - 中国'!B53="","", '1) 日本 - 中国'!B53)</f>
        <v/>
      </c>
      <c r="I37" s="63" t="str">
        <f>IF('1) 日本 - 中国'!C53="","", '1) 日本 - 中国'!C53)</f>
        <v/>
      </c>
      <c r="J37" s="88" t="s">
        <v>80</v>
      </c>
      <c r="K37" s="89" t="str">
        <f>IF('1) 日本 - 中国'!E53="","", '1) 日本 - 中国'!E53)</f>
        <v/>
      </c>
      <c r="L37" s="66" t="s">
        <v>84</v>
      </c>
      <c r="M37" s="50" t="str">
        <f>IF('1) 日本 - 中国'!G35="", "", '1) 日本 - 中国'!G35)</f>
        <v/>
      </c>
      <c r="N37" s="124" t="str">
        <f>IF('1) 日本 - 中国'!J53="","", '1) 日本 - 中国'!J53)</f>
        <v/>
      </c>
      <c r="O37" s="54" t="str">
        <f>IF('1) 日本 - 中国'!I35="", "", '1) 日本 - 中国'!I35)</f>
        <v/>
      </c>
      <c r="P37" s="55" t="str">
        <f>IF('1) 日本 - 中国'!J35="", "", '1) 日本 - 中国'!J35)</f>
        <v/>
      </c>
      <c r="Q37" s="124" t="str">
        <f>IF('1) 日本 - 中国'!K35="", "", '1) 日本 - 中国'!K35)</f>
        <v/>
      </c>
      <c r="R37" s="124" t="str">
        <f>IF('1) 日本 - 中国'!M53="","", '1) 日本 - 中国'!M53)</f>
        <v/>
      </c>
      <c r="S37" s="51" t="str">
        <f>IF('1) 日本 - 中国'!N53="","", '1) 日本 - 中国'!N53)</f>
        <v/>
      </c>
      <c r="T37" s="124" t="str">
        <f>IF('1) 日本 - 中国'!O53="","", '1) 日本 - 中国'!O53)</f>
        <v/>
      </c>
      <c r="U37" s="51" t="str">
        <f>IF('1) 日本 - 中国'!P53="","", '1) 日本 - 中国'!P53)</f>
        <v/>
      </c>
      <c r="V37" s="124" t="str">
        <f>IF('1) 日本 - 中国'!Q53="","", '1) 日本 - 中国'!Q53)</f>
        <v/>
      </c>
      <c r="W37" s="124" t="str">
        <f>IF('1) 日本 - 中国'!Q35="", "", '1) 日本 - 中国'!Q35)</f>
        <v/>
      </c>
      <c r="X37" s="124" t="str">
        <f>IF('1) 日本 - 中国'!R35="", "", '1) 日本 - 中国'!R35)</f>
        <v/>
      </c>
      <c r="Y37" s="52" t="str">
        <f>IF('1) 日本 - 中国'!S35="", "", '1) 日本 - 中国'!S35)</f>
        <v/>
      </c>
      <c r="Z37" s="52" t="str">
        <f>IF('1) 日本 - 中国'!T35="", "", '1) 日本 - 中国'!T35)</f>
        <v/>
      </c>
      <c r="AA37" s="52" t="str">
        <f>IF('1) 日本 - 中国'!W53="","", '1) 日本 - 中国'!W53)</f>
        <v/>
      </c>
    </row>
    <row r="38" spans="1:27" s="90" customFormat="1" ht="15" customHeight="1">
      <c r="A38" s="124" t="str">
        <f t="shared" si="28"/>
        <v/>
      </c>
      <c r="B38" s="124" t="str">
        <f t="shared" si="29"/>
        <v/>
      </c>
      <c r="C38" s="124" t="str">
        <f t="shared" si="30"/>
        <v/>
      </c>
      <c r="D38" s="124"/>
      <c r="E38" s="124" t="str">
        <f t="shared" si="31"/>
        <v/>
      </c>
      <c r="F38" s="124"/>
      <c r="G38" s="53">
        <f>IF('1) 日本 - 中国'!A54="","", '1) 日本 - 中国'!A54)</f>
        <v>9</v>
      </c>
      <c r="H38" s="67" t="str">
        <f>IF('1) 日本 - 中国'!B54="","", '1) 日本 - 中国'!B54)</f>
        <v/>
      </c>
      <c r="I38" s="63" t="str">
        <f>IF('1) 日本 - 中国'!C54="","", '1) 日本 - 中国'!C54)</f>
        <v/>
      </c>
      <c r="J38" s="88" t="s">
        <v>80</v>
      </c>
      <c r="K38" s="89" t="str">
        <f>IF('1) 日本 - 中国'!E54="","", '1) 日本 - 中国'!E54)</f>
        <v/>
      </c>
      <c r="L38" s="66" t="s">
        <v>84</v>
      </c>
      <c r="M38" s="50" t="str">
        <f>IF('1) 日本 - 中国'!G36="", "", '1) 日本 - 中国'!G36)</f>
        <v/>
      </c>
      <c r="N38" s="124" t="str">
        <f>IF('1) 日本 - 中国'!J54="","", '1) 日本 - 中国'!J54)</f>
        <v/>
      </c>
      <c r="O38" s="54" t="str">
        <f>IF('1) 日本 - 中国'!I36="", "", '1) 日本 - 中国'!I36)</f>
        <v/>
      </c>
      <c r="P38" s="55" t="str">
        <f>IF('1) 日本 - 中国'!J36="", "", '1) 日本 - 中国'!J36)</f>
        <v/>
      </c>
      <c r="Q38" s="124" t="str">
        <f>IF('1) 日本 - 中国'!K36="", "", '1) 日本 - 中国'!K36)</f>
        <v/>
      </c>
      <c r="R38" s="124" t="str">
        <f>IF('1) 日本 - 中国'!M54="","", '1) 日本 - 中国'!M54)</f>
        <v/>
      </c>
      <c r="S38" s="51" t="str">
        <f>IF('1) 日本 - 中国'!N54="","", '1) 日本 - 中国'!N54)</f>
        <v/>
      </c>
      <c r="T38" s="124" t="str">
        <f>IF('1) 日本 - 中国'!O54="","", '1) 日本 - 中国'!O54)</f>
        <v/>
      </c>
      <c r="U38" s="51" t="str">
        <f>IF('1) 日本 - 中国'!P54="","", '1) 日本 - 中国'!P54)</f>
        <v/>
      </c>
      <c r="V38" s="124" t="str">
        <f>IF('1) 日本 - 中国'!Q54="","", '1) 日本 - 中国'!Q54)</f>
        <v/>
      </c>
      <c r="W38" s="124" t="str">
        <f>IF('1) 日本 - 中国'!Q36="", "", '1) 日本 - 中国'!Q36)</f>
        <v/>
      </c>
      <c r="X38" s="124" t="str">
        <f>IF('1) 日本 - 中国'!R36="", "", '1) 日本 - 中国'!R36)</f>
        <v/>
      </c>
      <c r="Y38" s="52" t="str">
        <f>IF('1) 日本 - 中国'!S36="", "", '1) 日本 - 中国'!S36)</f>
        <v/>
      </c>
      <c r="Z38" s="52" t="str">
        <f>IF('1) 日本 - 中国'!T36="", "", '1) 日本 - 中国'!T36)</f>
        <v/>
      </c>
      <c r="AA38" s="52" t="str">
        <f>IF('1) 日本 - 中国'!W54="","", '1) 日本 - 中国'!W54)</f>
        <v/>
      </c>
    </row>
    <row r="39" spans="1:27" s="90" customFormat="1" ht="15" customHeight="1">
      <c r="A39" s="50" t="str">
        <f t="shared" si="28"/>
        <v/>
      </c>
      <c r="B39" s="50" t="str">
        <f t="shared" si="29"/>
        <v/>
      </c>
      <c r="C39" s="50" t="str">
        <f t="shared" si="30"/>
        <v/>
      </c>
      <c r="D39" s="50"/>
      <c r="E39" s="50" t="str">
        <f t="shared" si="31"/>
        <v/>
      </c>
      <c r="F39" s="50"/>
      <c r="G39" s="49">
        <f>IF('1) 日本 - 中国'!A37="","", '1) 日本 - 中国'!A37)</f>
        <v>9</v>
      </c>
      <c r="H39" s="67" t="str">
        <f>IF('1) 日本 - 中国'!B37="","", '1) 日本 - 中国'!B37)</f>
        <v/>
      </c>
      <c r="I39" s="63"/>
      <c r="J39" s="88"/>
      <c r="K39" s="89"/>
      <c r="L39" s="66"/>
      <c r="M39" s="50"/>
      <c r="N39" s="124"/>
      <c r="O39" s="54" t="str">
        <f>IF('1) 日本 - 中国'!I37="", "", '1) 日本 - 中国'!I37)</f>
        <v/>
      </c>
      <c r="P39" s="55" t="str">
        <f>IF('1) 日本 - 中国'!J37="", "", '1) 日本 - 中国'!J37)</f>
        <v/>
      </c>
      <c r="Q39" s="124" t="str">
        <f>IF('1) 日本 - 中国'!K37="", "", '1) 日本 - 中国'!K37)</f>
        <v/>
      </c>
      <c r="R39" s="124" t="str">
        <f>IF('1) 日本 - 中国'!L37="", "", '1) 日本 - 中国'!L37)</f>
        <v/>
      </c>
      <c r="S39" s="51" t="str">
        <f>IF('1) 日本 - 中国'!M37="", "", '1) 日本 - 中国'!M37)</f>
        <v/>
      </c>
      <c r="T39" s="124" t="str">
        <f>IF('1) 日本 - 中国'!N37="", "", '1) 日本 - 中国'!N37)</f>
        <v/>
      </c>
      <c r="U39" s="51" t="str">
        <f>IF('1) 日本 - 中国'!O37="", "", '1) 日本 - 中国'!O37)</f>
        <v/>
      </c>
      <c r="V39" s="124" t="str">
        <f>IF('1) 日本 - 中国'!P37="", "", '1) 日本 - 中国'!P37)</f>
        <v/>
      </c>
      <c r="W39" s="124" t="str">
        <f>IF('1) 日本 - 中国'!Q37="", "", '1) 日本 - 中国'!Q37)</f>
        <v/>
      </c>
      <c r="X39" s="124" t="str">
        <f>IF('1) 日本 - 中国'!R37="", "", '1) 日本 - 中国'!R37)</f>
        <v/>
      </c>
      <c r="Y39" s="124" t="str">
        <f>IF('1) 日本 - 中国'!S37="", "", '1) 日本 - 中国'!S37)</f>
        <v/>
      </c>
      <c r="Z39" s="124" t="str">
        <f>IF('1) 日本 - 中国'!T37="", "", '1) 日本 - 中国'!T37)</f>
        <v/>
      </c>
      <c r="AA39" s="124" t="str">
        <f>IF('1) 日本 - 中国'!U37="", "", '1) 日本 - 中国'!U37)</f>
        <v/>
      </c>
    </row>
    <row r="40" spans="1:27" s="90" customFormat="1" ht="15" customHeight="1">
      <c r="A40" s="101" t="str">
        <f t="shared" si="28"/>
        <v/>
      </c>
      <c r="B40" s="101" t="str">
        <f t="shared" si="29"/>
        <v/>
      </c>
      <c r="C40" s="101" t="str">
        <f t="shared" si="30"/>
        <v/>
      </c>
      <c r="D40" s="101"/>
      <c r="E40" s="101" t="str">
        <f t="shared" si="31"/>
        <v/>
      </c>
      <c r="F40" s="101"/>
      <c r="G40" s="105">
        <f>IF('1) 日本 - 中国'!A38="","", '1) 日本 - 中国'!A38)</f>
        <v>10</v>
      </c>
      <c r="H40" s="92" t="str">
        <f>IF('1) 日本 - 中国'!B38="","", '1) 日本 - 中国'!B38)</f>
        <v/>
      </c>
      <c r="I40" s="93"/>
      <c r="J40" s="94"/>
      <c r="K40" s="95"/>
      <c r="L40" s="96"/>
      <c r="M40" s="101"/>
      <c r="N40" s="91"/>
      <c r="O40" s="102" t="str">
        <f>IF('1) 日本 - 中国'!I38="", "", '1) 日本 - 中国'!I38)</f>
        <v/>
      </c>
      <c r="P40" s="103" t="str">
        <f>IF('1) 日本 - 中国'!J38="", "", '1) 日本 - 中国'!J38)</f>
        <v/>
      </c>
      <c r="Q40" s="91" t="str">
        <f>IF('1) 日本 - 中国'!K38="", "", '1) 日本 - 中国'!K38)</f>
        <v/>
      </c>
      <c r="R40" s="91" t="str">
        <f>IF('1) 日本 - 中国'!L38="", "", '1) 日本 - 中国'!L38)</f>
        <v/>
      </c>
      <c r="S40" s="104" t="str">
        <f>IF('1) 日本 - 中国'!M38="", "", '1) 日本 - 中国'!M38)</f>
        <v/>
      </c>
      <c r="T40" s="91" t="str">
        <f>IF('1) 日本 - 中国'!N38="", "", '1) 日本 - 中国'!N38)</f>
        <v/>
      </c>
      <c r="U40" s="104" t="str">
        <f>IF('1) 日本 - 中国'!O38="", "", '1) 日本 - 中国'!O38)</f>
        <v/>
      </c>
      <c r="V40" s="91" t="str">
        <f>IF('1) 日本 - 中国'!P38="", "", '1) 日本 - 中国'!P38)</f>
        <v/>
      </c>
      <c r="W40" s="91" t="str">
        <f>IF('1) 日本 - 中国'!Q38="", "", '1) 日本 - 中国'!Q38)</f>
        <v/>
      </c>
      <c r="X40" s="91" t="str">
        <f>IF('1) 日本 - 中国'!R38="", "", '1) 日本 - 中国'!R38)</f>
        <v/>
      </c>
      <c r="Y40" s="91" t="str">
        <f>IF('1) 日本 - 中国'!S38="", "", '1) 日本 - 中国'!S38)</f>
        <v/>
      </c>
      <c r="Z40" s="91" t="str">
        <f>IF('1) 日本 - 中国'!T38="", "", '1) 日本 - 中国'!T38)</f>
        <v/>
      </c>
      <c r="AA40" s="91" t="str">
        <f>IF('1) 日本 - 中国'!U38="", "", '1) 日本 - 中国'!U38)</f>
        <v/>
      </c>
    </row>
    <row r="41" spans="1:27" ht="15" customHeight="1">
      <c r="G41" s="28" t="s">
        <v>67</v>
      </c>
      <c r="H41" s="106"/>
      <c r="I41" s="107"/>
      <c r="J41" s="107"/>
      <c r="K41" s="107"/>
      <c r="L41" s="107"/>
      <c r="M41" s="62"/>
      <c r="N41" s="8"/>
      <c r="O41" s="7"/>
      <c r="P41" s="7"/>
      <c r="Q41" s="7"/>
      <c r="R41" s="7"/>
      <c r="S41" s="7"/>
      <c r="T41" s="8"/>
      <c r="U41" s="7"/>
    </row>
    <row r="42" spans="1:27" s="28" customFormat="1" ht="15" customHeight="1">
      <c r="G42" s="90"/>
      <c r="H42" s="90"/>
      <c r="I42" s="90"/>
      <c r="J42" s="90"/>
      <c r="K42" s="90"/>
      <c r="L42" s="90"/>
      <c r="M42" s="100"/>
      <c r="N42" s="90"/>
      <c r="O42" s="90"/>
      <c r="P42" s="90"/>
      <c r="Q42" s="90"/>
      <c r="R42" s="100"/>
      <c r="S42" s="100"/>
      <c r="T42" s="100"/>
      <c r="U42" s="100"/>
      <c r="V42" s="90"/>
      <c r="W42" s="90"/>
      <c r="X42" s="90"/>
      <c r="Y42" s="90"/>
      <c r="Z42" s="100"/>
      <c r="AA42" s="100"/>
    </row>
    <row r="43" spans="1:27" s="28" customFormat="1" ht="15" customHeight="1">
      <c r="G43" s="90"/>
      <c r="H43" s="90"/>
      <c r="I43" s="90"/>
      <c r="J43" s="90"/>
      <c r="K43" s="90"/>
      <c r="L43" s="90"/>
      <c r="M43" s="100"/>
      <c r="N43" s="90"/>
      <c r="O43" s="90"/>
      <c r="P43" s="90"/>
      <c r="Q43" s="90"/>
      <c r="R43" s="100"/>
      <c r="S43" s="100"/>
      <c r="T43" s="100"/>
      <c r="U43" s="100"/>
      <c r="V43" s="90"/>
      <c r="W43" s="90"/>
      <c r="X43" s="90"/>
      <c r="Y43" s="90"/>
      <c r="Z43" s="100"/>
      <c r="AA43" s="100"/>
    </row>
    <row r="44" spans="1:27" s="28" customFormat="1" ht="15" customHeight="1">
      <c r="M44" s="35"/>
      <c r="N44" s="90"/>
      <c r="O44" s="90"/>
      <c r="P44" s="90"/>
      <c r="Q44" s="90"/>
      <c r="R44" s="35"/>
      <c r="S44" s="100"/>
      <c r="T44" s="100"/>
      <c r="U44" s="100"/>
      <c r="V44" s="90"/>
      <c r="W44" s="90"/>
      <c r="X44" s="90"/>
      <c r="Y44" s="90"/>
      <c r="Z44" s="100"/>
      <c r="AA44" s="100"/>
    </row>
    <row r="45" spans="1:27" s="28" customFormat="1" ht="15" customHeight="1"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</row>
    <row r="46" spans="1:27" s="28" customFormat="1" ht="15" customHeight="1"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</row>
    <row r="47" spans="1:27" s="90" customFormat="1" ht="15" customHeight="1">
      <c r="G47" s="109"/>
      <c r="H47" s="110"/>
      <c r="I47" s="111"/>
      <c r="J47" s="111"/>
      <c r="K47" s="111"/>
      <c r="L47" s="111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90" customFormat="1" ht="15" customHeight="1">
      <c r="G48" s="109"/>
      <c r="H48" s="110"/>
      <c r="I48" s="111"/>
      <c r="J48" s="111"/>
      <c r="K48" s="111"/>
      <c r="L48" s="111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90" customFormat="1" ht="15" customHeight="1">
      <c r="G49" s="109"/>
      <c r="H49" s="110"/>
      <c r="I49" s="111"/>
      <c r="J49" s="111"/>
      <c r="K49" s="111"/>
      <c r="L49" s="111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28" customFormat="1" ht="15" customHeight="1">
      <c r="G50" s="109"/>
      <c r="H50" s="110"/>
      <c r="I50" s="111"/>
      <c r="J50" s="111"/>
      <c r="K50" s="111"/>
      <c r="L50" s="111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28" customFormat="1" ht="15" customHeight="1">
      <c r="G51" s="109"/>
      <c r="H51" s="110"/>
      <c r="I51" s="111"/>
      <c r="J51" s="111"/>
      <c r="K51" s="111"/>
      <c r="L51" s="111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28" customFormat="1" ht="15" customHeight="1">
      <c r="G52" s="109"/>
      <c r="H52" s="110"/>
      <c r="I52" s="111"/>
      <c r="J52" s="111"/>
      <c r="K52" s="111"/>
      <c r="L52" s="111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0" customFormat="1" ht="15" customHeight="1">
      <c r="G53" s="109"/>
      <c r="H53" s="110"/>
      <c r="I53" s="111"/>
      <c r="J53" s="111"/>
      <c r="K53" s="111"/>
      <c r="L53" s="111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0" customFormat="1" ht="15" customHeight="1">
      <c r="G54" s="109"/>
      <c r="H54" s="110"/>
      <c r="I54" s="111"/>
      <c r="J54" s="111"/>
      <c r="K54" s="111"/>
      <c r="L54" s="111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0" customFormat="1" ht="15" customHeight="1">
      <c r="G55" s="109"/>
      <c r="H55" s="110"/>
      <c r="I55" s="111"/>
      <c r="J55" s="111"/>
      <c r="K55" s="111"/>
      <c r="L55" s="111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0" customFormat="1" ht="15" customHeight="1">
      <c r="G56" s="109"/>
      <c r="H56" s="110"/>
      <c r="I56" s="111"/>
      <c r="J56" s="111"/>
      <c r="K56" s="111"/>
      <c r="L56" s="111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90" customFormat="1" ht="15" customHeight="1">
      <c r="G57" s="109"/>
      <c r="H57" s="110"/>
      <c r="I57" s="111"/>
      <c r="J57" s="111"/>
      <c r="K57" s="111"/>
      <c r="L57" s="111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7:27" s="90" customFormat="1" ht="15" customHeight="1">
      <c r="G58" s="109"/>
      <c r="H58" s="110"/>
      <c r="I58" s="111"/>
      <c r="J58" s="111"/>
      <c r="K58" s="111"/>
      <c r="L58" s="111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7:27" s="28" customFormat="1" ht="15" customHeight="1">
      <c r="G59" s="90"/>
    </row>
    <row r="60" spans="7:27" s="28" customFormat="1" ht="15" customHeight="1"/>
    <row r="61" spans="7:27" s="28" customFormat="1" ht="15" customHeight="1"/>
    <row r="62" spans="7:27" s="28" customFormat="1" ht="15" customHeight="1">
      <c r="G62" s="35"/>
    </row>
    <row r="63" spans="7:27" s="28" customFormat="1" ht="15" customHeight="1"/>
    <row r="64" spans="7:27" s="28" customFormat="1" ht="15" customHeight="1"/>
    <row r="65" spans="1:27" s="28" customFormat="1" ht="15" customHeight="1"/>
    <row r="66" spans="1:27" s="28" customFormat="1" ht="15" customHeight="1"/>
    <row r="67" spans="1:27" s="28" customFormat="1" ht="15" customHeight="1">
      <c r="I67" s="90"/>
      <c r="J67" s="90"/>
      <c r="K67" s="90"/>
      <c r="L67" s="90"/>
    </row>
    <row r="68" spans="1:27" s="28" customFormat="1" ht="15" customHeight="1"/>
    <row r="69" spans="1:27" s="28" customFormat="1" ht="15" customHeight="1"/>
    <row r="70" spans="1:27" s="28" customFormat="1" ht="15" customHeight="1"/>
    <row r="71" spans="1:27" ht="15.75" customHeight="1">
      <c r="A71" s="87"/>
      <c r="B71" s="87"/>
      <c r="C71" s="87"/>
      <c r="D71" s="112"/>
      <c r="E71" s="87"/>
      <c r="F71" s="112"/>
      <c r="G71" s="87"/>
      <c r="H71" s="87"/>
      <c r="I71" s="113"/>
      <c r="J71" s="113"/>
      <c r="K71" s="113"/>
      <c r="L71" s="113"/>
      <c r="M71" s="113"/>
      <c r="N71" s="113"/>
      <c r="O71" s="112"/>
      <c r="P71" s="20"/>
      <c r="Q71" s="112"/>
      <c r="R71" s="113"/>
      <c r="S71" s="87"/>
      <c r="T71" s="20"/>
      <c r="U71" s="87"/>
      <c r="V71" s="87"/>
      <c r="W71" s="20"/>
      <c r="X71" s="20"/>
      <c r="Y71" s="20"/>
      <c r="Z71" s="20"/>
      <c r="AA71" s="20"/>
    </row>
    <row r="72" spans="1:27" ht="15.75" customHeight="1">
      <c r="A72" s="87"/>
      <c r="B72" s="87"/>
      <c r="C72" s="87"/>
      <c r="D72" s="112"/>
      <c r="E72" s="87"/>
      <c r="F72" s="112"/>
      <c r="G72" s="87"/>
      <c r="H72" s="87"/>
      <c r="I72" s="113"/>
      <c r="J72" s="113"/>
      <c r="K72" s="113"/>
      <c r="L72" s="113"/>
      <c r="M72" s="113"/>
      <c r="N72" s="113"/>
      <c r="O72" s="112"/>
      <c r="P72" s="20"/>
      <c r="Q72" s="112"/>
      <c r="R72" s="113"/>
      <c r="S72" s="87"/>
      <c r="T72" s="20"/>
      <c r="U72" s="87"/>
      <c r="V72" s="87"/>
      <c r="W72" s="20"/>
      <c r="X72" s="20"/>
      <c r="Y72" s="20"/>
      <c r="Z72" s="20"/>
      <c r="AA72" s="20"/>
    </row>
    <row r="73" spans="1:27" ht="15.75" customHeight="1">
      <c r="D73" s="19"/>
      <c r="F73" s="19"/>
      <c r="G73" s="114"/>
      <c r="H73" s="114"/>
      <c r="O73" s="19"/>
      <c r="P73" s="19"/>
      <c r="Q73" s="19"/>
      <c r="T73" s="19"/>
      <c r="W73" s="19"/>
      <c r="X73" s="19"/>
      <c r="Y73" s="19"/>
      <c r="Z73" s="19"/>
      <c r="AA73" s="19"/>
    </row>
    <row r="75" spans="1:27" ht="15.75" customHeight="1">
      <c r="D75" s="20"/>
      <c r="F75" s="20"/>
      <c r="G75" s="87"/>
      <c r="H75" s="87"/>
      <c r="I75" s="87"/>
      <c r="J75" s="87"/>
      <c r="K75" s="87"/>
      <c r="L75" s="87"/>
      <c r="M75" s="87"/>
      <c r="N75" s="87"/>
      <c r="O75" s="20"/>
      <c r="P75" s="20"/>
      <c r="Q75" s="20"/>
      <c r="R75" s="87"/>
      <c r="S75" s="87"/>
      <c r="T75" s="20"/>
      <c r="U75" s="87"/>
      <c r="V75" s="87"/>
      <c r="W75" s="20"/>
      <c r="X75" s="20"/>
      <c r="Y75" s="20"/>
      <c r="Z75" s="20"/>
      <c r="AA75" s="20"/>
    </row>
    <row r="76" spans="1:27" ht="15.75" customHeight="1">
      <c r="D76" s="20"/>
      <c r="F76" s="20"/>
      <c r="G76" s="87"/>
      <c r="H76" s="87"/>
      <c r="I76" s="87"/>
      <c r="J76" s="87"/>
      <c r="K76" s="87"/>
      <c r="L76" s="87"/>
      <c r="M76" s="87"/>
      <c r="N76" s="87"/>
      <c r="O76" s="20"/>
      <c r="P76" s="20"/>
      <c r="Q76" s="20"/>
      <c r="R76" s="87"/>
      <c r="S76" s="87"/>
      <c r="T76" s="20"/>
      <c r="U76" s="87"/>
      <c r="V76" s="87"/>
      <c r="W76" s="20"/>
      <c r="X76" s="20"/>
      <c r="Y76" s="20"/>
      <c r="Z76" s="20"/>
      <c r="AA76" s="20"/>
    </row>
    <row r="77" spans="1:27" ht="15.75" customHeight="1">
      <c r="D77" s="19"/>
      <c r="F77" s="19"/>
      <c r="O77" s="19"/>
      <c r="P77" s="19"/>
      <c r="Q77" s="19"/>
      <c r="T77" s="19"/>
      <c r="W77" s="19"/>
      <c r="X77" s="19"/>
      <c r="Y77" s="19"/>
      <c r="Z77" s="19"/>
      <c r="AA77" s="19"/>
    </row>
  </sheetData>
  <mergeCells count="13">
    <mergeCell ref="G25:G26"/>
    <mergeCell ref="H25:H26"/>
    <mergeCell ref="I25:L25"/>
    <mergeCell ref="I26:J26"/>
    <mergeCell ref="K26:L26"/>
    <mergeCell ref="G1:M3"/>
    <mergeCell ref="R1:T2"/>
    <mergeCell ref="G4:N4"/>
    <mergeCell ref="G8:G9"/>
    <mergeCell ref="H8:H9"/>
    <mergeCell ref="I8:L8"/>
    <mergeCell ref="I9:J9"/>
    <mergeCell ref="K9:L9"/>
  </mergeCells>
  <phoneticPr fontId="15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7"/>
  <sheetViews>
    <sheetView view="pageBreakPreview" topLeftCell="A10" zoomScale="70" zoomScaleNormal="70" zoomScaleSheetLayoutView="70" workbookViewId="0">
      <selection activeCell="B33" sqref="B33"/>
    </sheetView>
  </sheetViews>
  <sheetFormatPr defaultColWidth="7.6328125" defaultRowHeight="15.75" customHeight="1" outlineLevelCol="1"/>
  <cols>
    <col min="1" max="1" width="8.90625" style="18" customWidth="1"/>
    <col min="2" max="2" width="17.453125" style="18" bestFit="1" customWidth="1"/>
    <col min="3" max="3" width="6.90625" style="18" customWidth="1"/>
    <col min="4" max="4" width="3.36328125" style="18" customWidth="1"/>
    <col min="5" max="5" width="6.90625" style="18" customWidth="1"/>
    <col min="6" max="6" width="3.36328125" style="18" customWidth="1"/>
    <col min="7" max="7" width="13.90625" style="18" customWidth="1" outlineLevel="1"/>
    <col min="8" max="8" width="13.90625" style="18" customWidth="1"/>
    <col min="9" max="9" width="13.90625" style="18" hidden="1" customWidth="1" outlineLevel="1"/>
    <col min="10" max="10" width="2.36328125" style="18" customWidth="1" collapsed="1"/>
    <col min="11" max="11" width="13.90625" style="18" hidden="1" customWidth="1" outlineLevel="1"/>
    <col min="12" max="12" width="13.90625" style="18" customWidth="1" collapsed="1"/>
    <col min="13" max="16" width="13.90625" style="18" customWidth="1"/>
    <col min="17" max="18" width="13.90625" style="18" hidden="1" customWidth="1" outlineLevel="1"/>
    <col min="19" max="19" width="2.36328125" style="18" customWidth="1" collapsed="1"/>
    <col min="20" max="20" width="13.90625" style="18" hidden="1" customWidth="1" outlineLevel="1"/>
    <col min="21" max="21" width="13.90625" style="18" customWidth="1" collapsed="1"/>
    <col min="22" max="22" width="2.36328125" style="18" customWidth="1"/>
    <col min="23" max="23" width="13.90625" style="18" customWidth="1"/>
    <col min="24" max="24" width="2.36328125" style="18" customWidth="1"/>
    <col min="25" max="27" width="15.90625" style="18" customWidth="1"/>
    <col min="28" max="38" width="13.90625" style="18" customWidth="1"/>
    <col min="39" max="16384" width="7.6328125" style="18"/>
  </cols>
  <sheetData>
    <row r="1" spans="1:27" ht="15.75" customHeight="1">
      <c r="A1" s="121"/>
      <c r="B1" s="121"/>
      <c r="C1" s="121"/>
      <c r="D1" s="121"/>
      <c r="E1" s="121"/>
      <c r="F1" s="121"/>
      <c r="G1" s="121"/>
      <c r="H1" s="27"/>
      <c r="I1" s="75"/>
      <c r="J1" s="75"/>
      <c r="K1" s="76"/>
      <c r="L1" s="77"/>
      <c r="M1" s="77"/>
      <c r="N1" s="77"/>
      <c r="O1" s="76"/>
      <c r="P1" s="76"/>
      <c r="Q1" s="76"/>
      <c r="R1" s="76"/>
      <c r="S1" s="76"/>
      <c r="U1" s="78"/>
      <c r="V1" s="76"/>
      <c r="W1" s="78"/>
      <c r="X1" s="76"/>
      <c r="AA1" s="74"/>
    </row>
    <row r="2" spans="1:27" ht="15.75" customHeight="1">
      <c r="A2" s="121"/>
      <c r="B2" s="121"/>
      <c r="C2" s="121"/>
      <c r="D2" s="121"/>
      <c r="E2" s="121"/>
      <c r="F2" s="121"/>
      <c r="G2" s="121"/>
      <c r="H2" s="25"/>
      <c r="I2" s="75"/>
      <c r="J2" s="75"/>
      <c r="K2" s="76"/>
      <c r="L2" s="376" t="s">
        <v>111</v>
      </c>
      <c r="M2" s="376"/>
      <c r="N2" s="376"/>
      <c r="O2" s="376"/>
      <c r="P2" s="376"/>
      <c r="Q2" s="76"/>
      <c r="R2" s="76"/>
      <c r="S2" s="76"/>
      <c r="U2" s="389" t="str">
        <f>'1) 日本 - 中国'!M2</f>
        <v>2026年1月スケジュール</v>
      </c>
      <c r="V2" s="389"/>
      <c r="W2" s="389"/>
      <c r="X2" s="389"/>
      <c r="Y2" s="389"/>
      <c r="AA2" s="74"/>
    </row>
    <row r="3" spans="1:27" ht="15.75" customHeight="1">
      <c r="A3" s="121"/>
      <c r="B3" s="121"/>
      <c r="C3" s="121"/>
      <c r="D3" s="121"/>
      <c r="E3" s="121"/>
      <c r="F3" s="121"/>
      <c r="G3" s="121"/>
      <c r="H3" s="25"/>
      <c r="I3" s="75"/>
      <c r="J3" s="75"/>
      <c r="K3" s="75"/>
      <c r="L3" s="376"/>
      <c r="M3" s="376"/>
      <c r="N3" s="376"/>
      <c r="O3" s="376"/>
      <c r="P3" s="376"/>
      <c r="T3" s="24"/>
      <c r="U3" s="389"/>
      <c r="V3" s="389"/>
      <c r="W3" s="389"/>
      <c r="X3" s="389"/>
      <c r="Y3" s="389"/>
      <c r="Z3" s="24" t="str">
        <f>'1) 日本 - 中国'!T3</f>
        <v>Update：</v>
      </c>
      <c r="AA3" s="118">
        <f>'1) 日本 - 中国'!U3</f>
        <v>46044</v>
      </c>
    </row>
    <row r="4" spans="1:27" ht="15.75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386" t="s">
        <v>112</v>
      </c>
      <c r="M4" s="386"/>
      <c r="N4" s="386"/>
      <c r="O4" s="386"/>
      <c r="P4" s="386"/>
      <c r="T4" s="80"/>
      <c r="U4" s="69" t="s">
        <v>113</v>
      </c>
      <c r="V4" s="69"/>
      <c r="W4" s="81"/>
      <c r="Z4" s="80" t="str">
        <f>'1) 日本 - 中国'!T4</f>
        <v>Version：</v>
      </c>
      <c r="AA4" s="81" t="str">
        <f>'1) 日本 - 中国'!U4</f>
        <v>No.577 (R-6)</v>
      </c>
    </row>
    <row r="5" spans="1:27" ht="15.75" customHeight="1" thickBot="1">
      <c r="A5" s="82"/>
      <c r="B5" s="82"/>
      <c r="C5" s="83"/>
      <c r="D5" s="83"/>
      <c r="E5" s="83"/>
      <c r="F5" s="83"/>
      <c r="G5" s="82"/>
      <c r="H5" s="83"/>
      <c r="I5" s="83"/>
      <c r="J5" s="83"/>
      <c r="K5" s="83"/>
      <c r="L5" s="83"/>
      <c r="M5" s="83"/>
      <c r="N5" s="83"/>
      <c r="O5" s="84"/>
      <c r="P5" s="84"/>
      <c r="Q5" s="82"/>
      <c r="R5" s="82"/>
      <c r="S5" s="82"/>
      <c r="T5" s="82"/>
      <c r="U5" s="70"/>
      <c r="V5" s="69" t="s">
        <v>4</v>
      </c>
      <c r="W5" s="82"/>
      <c r="X5" s="82"/>
      <c r="Y5" s="82"/>
      <c r="Z5" s="82"/>
      <c r="AA5" s="82"/>
    </row>
    <row r="6" spans="1:27" ht="15" customHeight="1">
      <c r="G6" s="23"/>
      <c r="L6" s="86"/>
      <c r="U6" s="21"/>
      <c r="V6" s="21"/>
    </row>
    <row r="7" spans="1:27" ht="15" customHeight="1">
      <c r="A7" s="120" t="s">
        <v>104</v>
      </c>
      <c r="B7" s="87"/>
      <c r="L7" s="20"/>
      <c r="U7" s="120"/>
      <c r="W7" s="120" t="s">
        <v>115</v>
      </c>
      <c r="Y7" s="120"/>
    </row>
    <row r="8" spans="1:27" ht="15" customHeight="1">
      <c r="A8" s="366" t="s">
        <v>6</v>
      </c>
      <c r="B8" s="345" t="s">
        <v>7</v>
      </c>
      <c r="C8" s="345" t="s">
        <v>8</v>
      </c>
      <c r="D8" s="351"/>
      <c r="E8" s="351"/>
      <c r="F8" s="352"/>
      <c r="G8" s="39"/>
      <c r="H8" s="30" t="str">
        <f>'1) 日本 - 中国'!H8</f>
        <v>上海</v>
      </c>
      <c r="I8" s="39"/>
      <c r="J8" s="30"/>
      <c r="K8" s="30"/>
      <c r="L8" s="30" t="str">
        <f>'1) 日本 - 中国'!L8</f>
        <v>中関</v>
      </c>
      <c r="M8" s="30" t="str">
        <f>'1) 日本 - 中国'!M8</f>
        <v>水島</v>
      </c>
      <c r="N8" s="30" t="str">
        <f>'1) 日本 - 中国'!N8</f>
        <v>福山</v>
      </c>
      <c r="O8" s="30" t="str">
        <f>'1) 日本 - 中国'!O8</f>
        <v>高松</v>
      </c>
      <c r="P8" s="30" t="str">
        <f>'1) 日本 - 中国'!P8</f>
        <v>伊予三島</v>
      </c>
      <c r="Q8" s="30"/>
      <c r="R8" s="30"/>
      <c r="S8" s="39"/>
      <c r="T8" s="39"/>
      <c r="U8" s="30" t="str">
        <f>'1) 日本 - 中国'!U8</f>
        <v>上海</v>
      </c>
      <c r="V8" s="39"/>
      <c r="W8" s="30" t="s">
        <v>9</v>
      </c>
      <c r="X8" s="39"/>
      <c r="Y8" s="30" t="s">
        <v>57</v>
      </c>
      <c r="Z8" s="30" t="s">
        <v>56</v>
      </c>
      <c r="AA8" s="30" t="s">
        <v>55</v>
      </c>
    </row>
    <row r="9" spans="1:27" ht="15" customHeight="1">
      <c r="A9" s="366"/>
      <c r="B9" s="346"/>
      <c r="C9" s="346" t="s">
        <v>82</v>
      </c>
      <c r="D9" s="387"/>
      <c r="E9" s="353" t="s">
        <v>83</v>
      </c>
      <c r="F9" s="355"/>
      <c r="G9" s="40"/>
      <c r="H9" s="31" t="str">
        <f>'1) 日本 - 中国'!H9</f>
        <v>火/TUE</v>
      </c>
      <c r="I9" s="40"/>
      <c r="J9" s="31"/>
      <c r="K9" s="31"/>
      <c r="L9" s="31" t="str">
        <f>'1) 日本 - 中国'!L9</f>
        <v>木/THU</v>
      </c>
      <c r="M9" s="31" t="str">
        <f>'1) 日本 - 中国'!M9</f>
        <v>金/FRI</v>
      </c>
      <c r="N9" s="31" t="str">
        <f>'1) 日本 - 中国'!N9</f>
        <v>金/FRI</v>
      </c>
      <c r="O9" s="31" t="str">
        <f>'1) 日本 - 中国'!O9</f>
        <v>EXTRA</v>
      </c>
      <c r="P9" s="31" t="str">
        <f>'1) 日本 - 中国'!P9</f>
        <v>土/SAT</v>
      </c>
      <c r="Q9" s="31"/>
      <c r="R9" s="47"/>
      <c r="S9" s="40"/>
      <c r="T9" s="40"/>
      <c r="U9" s="31" t="str">
        <f>'1) 日本 - 中国'!U9</f>
        <v>翌週火/TEU</v>
      </c>
      <c r="V9" s="40"/>
      <c r="W9" s="31" t="s">
        <v>120</v>
      </c>
      <c r="X9" s="40"/>
      <c r="Y9" s="31" t="s">
        <v>17</v>
      </c>
      <c r="Z9" s="31" t="s">
        <v>54</v>
      </c>
      <c r="AA9" s="31" t="s">
        <v>103</v>
      </c>
    </row>
    <row r="10" spans="1:27" s="28" customFormat="1" ht="15" customHeight="1">
      <c r="A10" s="53">
        <f>IF('1) 日本 - 中国'!A10="", "", '1) 日本 - 中国'!A10)</f>
        <v>51</v>
      </c>
      <c r="B10" s="161" t="str">
        <f>IF('1) 日本 - 中国'!B10="", "", '1) 日本 - 中国'!B10)</f>
        <v>JI HANG</v>
      </c>
      <c r="C10" s="63">
        <f>IF('1) 日本 - 中国'!C10="", "", '1) 日本 - 中国'!C10)</f>
        <v>589</v>
      </c>
      <c r="D10" s="88" t="s">
        <v>81</v>
      </c>
      <c r="E10" s="165">
        <f>IF('1) 日本 - 中国'!E10="", "", '1) 日本 - 中国'!E10)</f>
        <v>589</v>
      </c>
      <c r="F10" s="150" t="s">
        <v>84</v>
      </c>
      <c r="G10" s="144" t="str">
        <f>IF('1) 日本 - 中国'!G10="", "", '1) 日本 - 中国'!G10)</f>
        <v/>
      </c>
      <c r="H10" s="144">
        <f>IF('1) 日本 - 中国'!H10="", "", '1) 日本 - 中国'!H10)</f>
        <v>46007</v>
      </c>
      <c r="I10" s="144" t="str">
        <f>IF('1) 日本 - 中国'!I10="", "", '1) 日本 - 中国'!I10)</f>
        <v/>
      </c>
      <c r="J10" s="144" t="str">
        <f>IF('1) 日本 - 中国'!J10="", "", '1) 日本 - 中国'!J10)</f>
        <v/>
      </c>
      <c r="K10" s="144" t="str">
        <f>IF('1) 日本 - 中国'!K10="", "", '1) 日本 - 中国'!K10)</f>
        <v/>
      </c>
      <c r="L10" s="145">
        <f>IF('1) 日本 - 中国'!L10="", "", '1) 日本 - 中国'!L10)</f>
        <v>46009</v>
      </c>
      <c r="M10" s="146">
        <f>IF('1) 日本 - 中国'!M10="", "", '1) 日本 - 中国'!M10)</f>
        <v>46010</v>
      </c>
      <c r="N10" s="146">
        <f>IF('1) 日本 - 中国'!N10="", "", '1) 日本 - 中国'!N10)</f>
        <v>46010</v>
      </c>
      <c r="O10" s="144" t="str">
        <f>IF('1) 日本 - 中国'!O10="", "", '1) 日本 - 中国'!O10)</f>
        <v/>
      </c>
      <c r="P10" s="146">
        <f>IF('1) 日本 - 中国'!P10="", "", '1) 日本 - 中国'!P10)</f>
        <v>46011</v>
      </c>
      <c r="Q10" s="144">
        <f>IF('1) 日本 - 中国'!Q10="", "", '1) 日本 - 中国'!Q10)</f>
        <v>46011</v>
      </c>
      <c r="R10" s="144" t="str">
        <f>IF('1) 日本 - 中国'!R10="", "", '1) 日本 - 中国'!R10)</f>
        <v/>
      </c>
      <c r="S10" s="144" t="str">
        <f>IF('1) 日本 - 中国'!S10="", "", '1) 日本 - 中国'!S10)</f>
        <v/>
      </c>
      <c r="T10" s="144" t="str">
        <f>IF('1) 日本 - 中国'!T10="", "", '1) 日本 - 中国'!T10)</f>
        <v/>
      </c>
      <c r="U10" s="144">
        <f>IF('1) 日本 - 中国'!U10="", "", '1) 日本 - 中国'!U10)</f>
        <v>46014</v>
      </c>
      <c r="V10" s="144"/>
      <c r="W10" s="144">
        <f>IF(U10="","",U10+2)</f>
        <v>46016</v>
      </c>
      <c r="X10" s="144"/>
      <c r="Y10" s="144">
        <f>IF(W10="","",W10+2)</f>
        <v>46018</v>
      </c>
      <c r="Z10" s="144">
        <f>IF(Y10="","",Y10+1)</f>
        <v>46019</v>
      </c>
      <c r="AA10" s="144">
        <f>IF(Z10="","",Z10+1)</f>
        <v>46020</v>
      </c>
    </row>
    <row r="11" spans="1:27" s="28" customFormat="1" ht="15" customHeight="1">
      <c r="A11" s="147">
        <f>IF('1) 日本 - 中国'!A11="", "", '1) 日本 - 中国'!A11)</f>
        <v>52</v>
      </c>
      <c r="B11" s="148" t="str">
        <f>IF('1) 日本 - 中国'!B11="", "", '1) 日本 - 中国'!B11)</f>
        <v>ATLANTIC BRIDGE</v>
      </c>
      <c r="C11" s="140">
        <f>IF('1) 日本 - 中国'!C11="", "", '1) 日本 - 中国'!C11)</f>
        <v>2551</v>
      </c>
      <c r="D11" s="166" t="s">
        <v>81</v>
      </c>
      <c r="E11" s="165">
        <f>IF('1) 日本 - 中国'!E11="", "", '1) 日本 - 中国'!E11)</f>
        <v>2551</v>
      </c>
      <c r="F11" s="150" t="s">
        <v>84</v>
      </c>
      <c r="G11" s="146" t="str">
        <f>IF('1) 日本 - 中国'!G11="", "", '1) 日本 - 中国'!G11)</f>
        <v/>
      </c>
      <c r="H11" s="146">
        <f>IF('1) 日本 - 中国'!H11="", "", '1) 日本 - 中国'!H11)</f>
        <v>46014</v>
      </c>
      <c r="I11" s="146" t="str">
        <f>IF('1) 日本 - 中国'!I11="", "", '1) 日本 - 中国'!I11)</f>
        <v/>
      </c>
      <c r="J11" s="146" t="str">
        <f>IF('1) 日本 - 中国'!J11="", "", '1) 日本 - 中国'!J11)</f>
        <v/>
      </c>
      <c r="K11" s="146" t="str">
        <f>IF('1) 日本 - 中国'!K11="", "", '1) 日本 - 中国'!K11)</f>
        <v/>
      </c>
      <c r="L11" s="146">
        <f>IF('1) 日本 - 中国'!L11="", "", '1) 日本 - 中国'!L11)</f>
        <v>46016</v>
      </c>
      <c r="M11" s="146">
        <f>IF('1) 日本 - 中国'!M11="", "", '1) 日本 - 中国'!M11)</f>
        <v>46017</v>
      </c>
      <c r="N11" s="146">
        <f>IF('1) 日本 - 中国'!N11="", "", '1) 日本 - 中国'!N11)</f>
        <v>46017</v>
      </c>
      <c r="O11" s="146">
        <f>IF('1) 日本 - 中国'!O11="", "", '1) 日本 - 中国'!O11)</f>
        <v>46017</v>
      </c>
      <c r="P11" s="146">
        <f>IF('1) 日本 - 中国'!P11="", "", '1) 日本 - 中国'!P11)</f>
        <v>46018</v>
      </c>
      <c r="Q11" s="146">
        <f>IF('1) 日本 - 中国'!Q11="", "", '1) 日本 - 中国'!Q11)</f>
        <v>46018</v>
      </c>
      <c r="R11" s="146">
        <f>IF('1) 日本 - 中国'!R11="", "", '1) 日本 - 中国'!R11)</f>
        <v>46018</v>
      </c>
      <c r="S11" s="146" t="str">
        <f>IF('1) 日本 - 中国'!S11="", "", '1) 日本 - 中国'!S11)</f>
        <v/>
      </c>
      <c r="T11" s="146" t="str">
        <f>IF('1) 日本 - 中国'!T11="", "", '1) 日本 - 中国'!T11)</f>
        <v/>
      </c>
      <c r="U11" s="146">
        <f>IF('1) 日本 - 中国'!U11="", "", '1) 日本 - 中国'!U11)</f>
        <v>46021</v>
      </c>
      <c r="V11" s="146"/>
      <c r="W11" s="146"/>
      <c r="X11" s="146"/>
      <c r="Y11" s="146"/>
      <c r="Z11" s="146"/>
      <c r="AA11" s="146"/>
    </row>
    <row r="12" spans="1:27" s="28" customFormat="1" ht="15" customHeight="1">
      <c r="A12" s="147">
        <f>IF('1) 日本 - 中国'!A12="", "", '1) 日本 - 中国'!A12)</f>
        <v>53</v>
      </c>
      <c r="B12" s="148" t="str">
        <f>IF('1) 日本 - 中国'!B12="", "", '1) 日本 - 中国'!B12)</f>
        <v>JI HANG</v>
      </c>
      <c r="C12" s="140">
        <f>IF('1) 日本 - 中国'!C12="", "", '1) 日本 - 中国'!C12)</f>
        <v>591</v>
      </c>
      <c r="D12" s="166" t="s">
        <v>81</v>
      </c>
      <c r="E12" s="165">
        <f>IF('1) 日本 - 中国'!E12="", "", '1) 日本 - 中国'!E12)</f>
        <v>591</v>
      </c>
      <c r="F12" s="150" t="s">
        <v>84</v>
      </c>
      <c r="G12" s="146" t="str">
        <f>IF('1) 日本 - 中国'!G12="", "", '1) 日本 - 中国'!G12)</f>
        <v/>
      </c>
      <c r="H12" s="146" t="str">
        <f>IF('1) 日本 - 中国'!H12="", "", '1) 日本 - 中国'!H12)</f>
        <v>SKIP</v>
      </c>
      <c r="I12" s="146" t="str">
        <f>IF('1) 日本 - 中国'!I12="", "", '1) 日本 - 中国'!I12)</f>
        <v/>
      </c>
      <c r="J12" s="146" t="str">
        <f>IF('1) 日本 - 中国'!J12="", "", '1) 日本 - 中国'!J12)</f>
        <v/>
      </c>
      <c r="K12" s="146" t="str">
        <f>IF('1) 日本 - 中国'!K12="", "", '1) 日本 - 中国'!K12)</f>
        <v/>
      </c>
      <c r="L12" s="146" t="str">
        <f>IF('1) 日本 - 中国'!L12="", "", '1) 日本 - 中国'!L12)</f>
        <v>SKIP</v>
      </c>
      <c r="M12" s="146" t="str">
        <f>IF('1) 日本 - 中国'!M12="", "", '1) 日本 - 中国'!M12)</f>
        <v>SKIP</v>
      </c>
      <c r="N12" s="146" t="str">
        <f>IF('1) 日本 - 中国'!N12="", "", '1) 日本 - 中国'!N12)</f>
        <v>SKIP</v>
      </c>
      <c r="O12" s="146" t="str">
        <f>IF('1) 日本 - 中国'!O12="", "", '1) 日本 - 中国'!O12)</f>
        <v/>
      </c>
      <c r="P12" s="146" t="str">
        <f>IF('1) 日本 - 中国'!P12="", "", '1) 日本 - 中国'!P12)</f>
        <v>SKIP</v>
      </c>
      <c r="Q12" s="146" t="str">
        <f>IF('1) 日本 - 中国'!Q12="", "", '1) 日本 - 中国'!Q12)</f>
        <v>SKIP</v>
      </c>
      <c r="R12" s="146" t="str">
        <f>IF('1) 日本 - 中国'!R12="", "", '1) 日本 - 中国'!R12)</f>
        <v/>
      </c>
      <c r="S12" s="146" t="str">
        <f>IF('1) 日本 - 中国'!S12="", "", '1) 日本 - 中国'!S12)</f>
        <v/>
      </c>
      <c r="T12" s="146" t="str">
        <f>IF('1) 日本 - 中国'!T12="", "", '1) 日本 - 中国'!T12)</f>
        <v/>
      </c>
      <c r="U12" s="146" t="str">
        <f>IF('1) 日本 - 中国'!U12="", "", '1) 日本 - 中国'!U12)</f>
        <v>SKIP</v>
      </c>
      <c r="V12" s="146"/>
      <c r="W12" s="146" t="e">
        <f t="shared" ref="W12:W16" si="0">IF(U12="","",U12+2)</f>
        <v>#VALUE!</v>
      </c>
      <c r="X12" s="146"/>
      <c r="Y12" s="146" t="e">
        <f t="shared" ref="Y12:Y16" si="1">IF(W12="","",W12+2)</f>
        <v>#VALUE!</v>
      </c>
      <c r="Z12" s="146" t="e">
        <f t="shared" ref="Z12:AA12" si="2">IF(Y12="","",Y12+1)</f>
        <v>#VALUE!</v>
      </c>
      <c r="AA12" s="146" t="e">
        <f t="shared" si="2"/>
        <v>#VALUE!</v>
      </c>
    </row>
    <row r="13" spans="1:27" s="28" customFormat="1" ht="15" customHeight="1">
      <c r="A13" s="6">
        <f>IF('1) 日本 - 中国'!A13="", "", '1) 日本 - 中国'!A13)</f>
        <v>2</v>
      </c>
      <c r="B13" s="148" t="str">
        <f>IF('1) 日本 - 中国'!B13="", "", '1) 日本 - 中国'!B13)</f>
        <v>JI HANG</v>
      </c>
      <c r="C13" s="140">
        <f>IF('1) 日本 - 中国'!C13="", "", '1) 日本 - 中国'!C13)</f>
        <v>592</v>
      </c>
      <c r="D13" s="166" t="s">
        <v>81</v>
      </c>
      <c r="E13" s="165">
        <f>IF('1) 日本 - 中国'!E13="", "", '1) 日本 - 中国'!E13)</f>
        <v>592</v>
      </c>
      <c r="F13" s="150" t="s">
        <v>84</v>
      </c>
      <c r="G13" s="146" t="str">
        <f>IF('1) 日本 - 中国'!G13="", "", '1) 日本 - 中国'!G13)</f>
        <v/>
      </c>
      <c r="H13" s="146">
        <f>IF('1) 日本 - 中国'!H13="", "", '1) 日本 - 中国'!H13)</f>
        <v>46028</v>
      </c>
      <c r="I13" s="146" t="str">
        <f>IF('1) 日本 - 中国'!I13="", "", '1) 日本 - 中国'!I13)</f>
        <v/>
      </c>
      <c r="J13" s="146" t="str">
        <f>IF('1) 日本 - 中国'!J13="", "", '1) 日本 - 中国'!J13)</f>
        <v/>
      </c>
      <c r="K13" s="146" t="str">
        <f>IF('1) 日本 - 中国'!K13="", "", '1) 日本 - 中国'!K13)</f>
        <v/>
      </c>
      <c r="L13" s="146">
        <f>IF('1) 日本 - 中国'!L13="", "", '1) 日本 - 中国'!L13)</f>
        <v>46030</v>
      </c>
      <c r="M13" s="146">
        <f>IF('1) 日本 - 中国'!M13="", "", '1) 日本 - 中国'!M13)</f>
        <v>46031</v>
      </c>
      <c r="N13" s="146">
        <f>IF('1) 日本 - 中国'!N13="", "", '1) 日本 - 中国'!N13)</f>
        <v>46031</v>
      </c>
      <c r="O13" s="146" t="str">
        <f>IF('1) 日本 - 中国'!O13="", "", '1) 日本 - 中国'!O13)</f>
        <v/>
      </c>
      <c r="P13" s="146">
        <f>IF('1) 日本 - 中国'!P13="", "", '1) 日本 - 中国'!P13)</f>
        <v>46032</v>
      </c>
      <c r="Q13" s="146">
        <f>IF('1) 日本 - 中国'!Q13="", "", '1) 日本 - 中国'!Q13)</f>
        <v>46032</v>
      </c>
      <c r="R13" s="146" t="str">
        <f>IF('1) 日本 - 中国'!R13="", "", '1) 日本 - 中国'!R13)</f>
        <v/>
      </c>
      <c r="S13" s="146" t="str">
        <f>IF('1) 日本 - 中国'!S13="", "", '1) 日本 - 中国'!S13)</f>
        <v/>
      </c>
      <c r="T13" s="146" t="str">
        <f>IF('1) 日本 - 中国'!T13="", "", '1) 日本 - 中国'!T13)</f>
        <v/>
      </c>
      <c r="U13" s="146">
        <f>IF('1) 日本 - 中国'!U13="", "", '1) 日本 - 中国'!U13)</f>
        <v>46035</v>
      </c>
      <c r="V13" s="146"/>
      <c r="W13" s="146">
        <f t="shared" si="0"/>
        <v>46037</v>
      </c>
      <c r="X13" s="146"/>
      <c r="Y13" s="146">
        <f t="shared" si="1"/>
        <v>46039</v>
      </c>
      <c r="Z13" s="146">
        <f t="shared" ref="Z13:AA13" si="3">IF(Y13="","",Y13+1)</f>
        <v>46040</v>
      </c>
      <c r="AA13" s="146">
        <f t="shared" si="3"/>
        <v>46041</v>
      </c>
    </row>
    <row r="14" spans="1:27" s="90" customFormat="1" ht="15" customHeight="1">
      <c r="A14" s="6">
        <f>IF('1) 日本 - 中国'!A14="", "", '1) 日本 - 中国'!A14)</f>
        <v>3</v>
      </c>
      <c r="B14" s="148" t="str">
        <f>IF('1) 日本 - 中国'!B14="", "", '1) 日本 - 中国'!B14)</f>
        <v>JI HANG</v>
      </c>
      <c r="C14" s="140">
        <f>IF('1) 日本 - 中国'!C14="", "", '1) 日本 - 中国'!C14)</f>
        <v>593</v>
      </c>
      <c r="D14" s="166" t="s">
        <v>81</v>
      </c>
      <c r="E14" s="165">
        <f>IF('1) 日本 - 中国'!E14="", "", '1) 日本 - 中国'!E14)</f>
        <v>593</v>
      </c>
      <c r="F14" s="150" t="s">
        <v>84</v>
      </c>
      <c r="G14" s="146" t="str">
        <f>IF('1) 日本 - 中国'!G14="", "", '1) 日本 - 中国'!G14)</f>
        <v/>
      </c>
      <c r="H14" s="146">
        <f>IF('1) 日本 - 中国'!H14="", "", '1) 日本 - 中国'!H14)</f>
        <v>46035</v>
      </c>
      <c r="I14" s="146" t="str">
        <f>IF('1) 日本 - 中国'!I14="", "", '1) 日本 - 中国'!I14)</f>
        <v/>
      </c>
      <c r="J14" s="146" t="str">
        <f>IF('1) 日本 - 中国'!J14="", "", '1) 日本 - 中国'!J14)</f>
        <v/>
      </c>
      <c r="K14" s="146" t="str">
        <f>IF('1) 日本 - 中国'!K14="", "", '1) 日本 - 中国'!K14)</f>
        <v/>
      </c>
      <c r="L14" s="146">
        <f>IF('1) 日本 - 中国'!L14="", "", '1) 日本 - 中国'!L14)</f>
        <v>46037</v>
      </c>
      <c r="M14" s="146">
        <f>IF('1) 日本 - 中国'!M14="", "", '1) 日本 - 中国'!M14)</f>
        <v>46038</v>
      </c>
      <c r="N14" s="146">
        <f>IF('1) 日本 - 中国'!N14="", "", '1) 日本 - 中国'!N14)</f>
        <v>46038</v>
      </c>
      <c r="O14" s="146" t="str">
        <f>IF('1) 日本 - 中国'!O14="", "", '1) 日本 - 中国'!O14)</f>
        <v/>
      </c>
      <c r="P14" s="146">
        <f>IF('1) 日本 - 中国'!P14="", "", '1) 日本 - 中国'!P14)</f>
        <v>46039</v>
      </c>
      <c r="Q14" s="146">
        <f>IF('1) 日本 - 中国'!Q14="", "", '1) 日本 - 中国'!Q14)</f>
        <v>46039</v>
      </c>
      <c r="R14" s="146" t="str">
        <f>IF('1) 日本 - 中国'!R14="", "", '1) 日本 - 中国'!R14)</f>
        <v/>
      </c>
      <c r="S14" s="146" t="str">
        <f>IF('1) 日本 - 中国'!S14="", "", '1) 日本 - 中国'!S14)</f>
        <v/>
      </c>
      <c r="T14" s="146" t="str">
        <f>IF('1) 日本 - 中国'!T14="", "", '1) 日本 - 中国'!T14)</f>
        <v/>
      </c>
      <c r="U14" s="146">
        <f>IF('1) 日本 - 中国'!U14="", "", '1) 日本 - 中国'!U14)</f>
        <v>46042</v>
      </c>
      <c r="V14" s="146"/>
      <c r="W14" s="146">
        <f t="shared" si="0"/>
        <v>46044</v>
      </c>
      <c r="X14" s="146"/>
      <c r="Y14" s="146">
        <f t="shared" si="1"/>
        <v>46046</v>
      </c>
      <c r="Z14" s="146">
        <f t="shared" ref="Z14:AA14" si="4">IF(Y14="","",Y14+1)</f>
        <v>46047</v>
      </c>
      <c r="AA14" s="146">
        <f t="shared" si="4"/>
        <v>46048</v>
      </c>
    </row>
    <row r="15" spans="1:27" s="28" customFormat="1" ht="15" customHeight="1">
      <c r="A15" s="6">
        <f>IF('1) 日本 - 中国'!A15="", "", '1) 日本 - 中国'!A15)</f>
        <v>4</v>
      </c>
      <c r="B15" s="148" t="str">
        <f>IF('1) 日本 - 中国'!B15="", "", '1) 日本 - 中国'!B15)</f>
        <v>JI HANG</v>
      </c>
      <c r="C15" s="140">
        <f>IF('1) 日本 - 中国'!C15="", "", '1) 日本 - 中国'!C15)</f>
        <v>594</v>
      </c>
      <c r="D15" s="166" t="s">
        <v>81</v>
      </c>
      <c r="E15" s="165">
        <f>IF('1) 日本 - 中国'!E15="", "", '1) 日本 - 中国'!E15)</f>
        <v>594</v>
      </c>
      <c r="F15" s="150" t="s">
        <v>84</v>
      </c>
      <c r="G15" s="146" t="str">
        <f>IF('1) 日本 - 中国'!G15="", "", '1) 日本 - 中国'!G15)</f>
        <v/>
      </c>
      <c r="H15" s="146">
        <f>IF('1) 日本 - 中国'!H15="", "", '1) 日本 - 中国'!H15)</f>
        <v>46042</v>
      </c>
      <c r="I15" s="146" t="str">
        <f>IF('1) 日本 - 中国'!I15="", "", '1) 日本 - 中国'!I15)</f>
        <v/>
      </c>
      <c r="J15" s="146" t="str">
        <f>IF('1) 日本 - 中国'!J15="", "", '1) 日本 - 中国'!J15)</f>
        <v/>
      </c>
      <c r="K15" s="146" t="str">
        <f>IF('1) 日本 - 中国'!K15="", "", '1) 日本 - 中国'!K15)</f>
        <v/>
      </c>
      <c r="L15" s="146">
        <f>IF('1) 日本 - 中国'!L15="", "", '1) 日本 - 中国'!L15)</f>
        <v>46044</v>
      </c>
      <c r="M15" s="146">
        <f>IF('1) 日本 - 中国'!M15="", "", '1) 日本 - 中国'!M15)</f>
        <v>46045</v>
      </c>
      <c r="N15" s="146">
        <f>IF('1) 日本 - 中国'!N15="", "", '1) 日本 - 中国'!N15)</f>
        <v>46045</v>
      </c>
      <c r="O15" s="146" t="str">
        <f>IF('1) 日本 - 中国'!O15="", "", '1) 日本 - 中国'!O15)</f>
        <v/>
      </c>
      <c r="P15" s="146">
        <f>IF('1) 日本 - 中国'!P15="", "", '1) 日本 - 中国'!P15)</f>
        <v>46046</v>
      </c>
      <c r="Q15" s="146">
        <f>IF('1) 日本 - 中国'!Q15="", "", '1) 日本 - 中国'!Q15)</f>
        <v>46046</v>
      </c>
      <c r="R15" s="146" t="str">
        <f>IF('1) 日本 - 中国'!R15="", "", '1) 日本 - 中国'!R15)</f>
        <v/>
      </c>
      <c r="S15" s="146" t="str">
        <f>IF('1) 日本 - 中国'!S15="", "", '1) 日本 - 中国'!S15)</f>
        <v/>
      </c>
      <c r="T15" s="146" t="str">
        <f>IF('1) 日本 - 中国'!T15="", "", '1) 日本 - 中国'!T15)</f>
        <v/>
      </c>
      <c r="U15" s="146">
        <f>IF('1) 日本 - 中国'!U15="", "", '1) 日本 - 中国'!U15)</f>
        <v>46049</v>
      </c>
      <c r="V15" s="146"/>
      <c r="W15" s="146">
        <f t="shared" si="0"/>
        <v>46051</v>
      </c>
      <c r="X15" s="146"/>
      <c r="Y15" s="146">
        <f t="shared" si="1"/>
        <v>46053</v>
      </c>
      <c r="Z15" s="146">
        <f t="shared" ref="Z15:AA15" si="5">IF(Y15="","",Y15+1)</f>
        <v>46054</v>
      </c>
      <c r="AA15" s="146">
        <f t="shared" si="5"/>
        <v>46055</v>
      </c>
    </row>
    <row r="16" spans="1:27" s="90" customFormat="1" ht="15" customHeight="1">
      <c r="A16" s="6">
        <f>IF('1) 日本 - 中国'!A16="", "", '1) 日本 - 中国'!A16)</f>
        <v>5</v>
      </c>
      <c r="B16" s="148" t="str">
        <f>IF('1) 日本 - 中国'!B16="", "", '1) 日本 - 中国'!B16)</f>
        <v>JI HANG</v>
      </c>
      <c r="C16" s="140">
        <f>IF('1) 日本 - 中国'!C16="", "", '1) 日本 - 中国'!C16)</f>
        <v>595</v>
      </c>
      <c r="D16" s="166" t="s">
        <v>81</v>
      </c>
      <c r="E16" s="165">
        <f>IF('1) 日本 - 中国'!E16="", "", '1) 日本 - 中国'!E16)</f>
        <v>595</v>
      </c>
      <c r="F16" s="150" t="s">
        <v>84</v>
      </c>
      <c r="G16" s="146" t="str">
        <f>IF('1) 日本 - 中国'!G16="", "", '1) 日本 - 中国'!G16)</f>
        <v/>
      </c>
      <c r="H16" s="146">
        <f>IF('1) 日本 - 中国'!H16="", "", '1) 日本 - 中国'!H16)</f>
        <v>46049</v>
      </c>
      <c r="I16" s="146" t="str">
        <f>IF('1) 日本 - 中国'!I16="", "", '1) 日本 - 中国'!I16)</f>
        <v/>
      </c>
      <c r="J16" s="146" t="str">
        <f>IF('1) 日本 - 中国'!J16="", "", '1) 日本 - 中国'!J16)</f>
        <v/>
      </c>
      <c r="K16" s="146" t="str">
        <f>IF('1) 日本 - 中国'!K16="", "", '1) 日本 - 中国'!K16)</f>
        <v/>
      </c>
      <c r="L16" s="146">
        <f>IF('1) 日本 - 中国'!L16="", "", '1) 日本 - 中国'!L16)</f>
        <v>46051</v>
      </c>
      <c r="M16" s="146">
        <f>IF('1) 日本 - 中国'!M16="", "", '1) 日本 - 中国'!M16)</f>
        <v>46052</v>
      </c>
      <c r="N16" s="146">
        <f>IF('1) 日本 - 中国'!N16="", "", '1) 日本 - 中国'!N16)</f>
        <v>46052</v>
      </c>
      <c r="O16" s="146" t="str">
        <f>IF('1) 日本 - 中国'!O16="", "", '1) 日本 - 中国'!O16)</f>
        <v/>
      </c>
      <c r="P16" s="146">
        <f>IF('1) 日本 - 中国'!P16="", "", '1) 日本 - 中国'!P16)</f>
        <v>46053</v>
      </c>
      <c r="Q16" s="146">
        <f>IF('1) 日本 - 中国'!Q16="", "", '1) 日本 - 中国'!Q16)</f>
        <v>46053</v>
      </c>
      <c r="R16" s="146" t="str">
        <f>IF('1) 日本 - 中国'!R16="", "", '1) 日本 - 中国'!R16)</f>
        <v/>
      </c>
      <c r="S16" s="146" t="str">
        <f>IF('1) 日本 - 中国'!S16="", "", '1) 日本 - 中国'!S16)</f>
        <v/>
      </c>
      <c r="T16" s="146" t="str">
        <f>IF('1) 日本 - 中国'!T16="", "", '1) 日本 - 中国'!T16)</f>
        <v/>
      </c>
      <c r="U16" s="146">
        <f>IF('1) 日本 - 中国'!U16="", "", '1) 日本 - 中国'!U16)</f>
        <v>46056</v>
      </c>
      <c r="V16" s="146"/>
      <c r="W16" s="146">
        <f t="shared" si="0"/>
        <v>46058</v>
      </c>
      <c r="X16" s="146"/>
      <c r="Y16" s="146">
        <f t="shared" si="1"/>
        <v>46060</v>
      </c>
      <c r="Z16" s="146">
        <f t="shared" ref="Z16:AA16" si="6">IF(Y16="","",Y16+1)</f>
        <v>46061</v>
      </c>
      <c r="AA16" s="146">
        <f t="shared" si="6"/>
        <v>46062</v>
      </c>
    </row>
    <row r="17" spans="1:27" s="90" customFormat="1" ht="15" customHeight="1">
      <c r="A17" s="6">
        <f>IF('1) 日本 - 中国'!A17="", "", '1) 日本 - 中国'!A17)</f>
        <v>6</v>
      </c>
      <c r="B17" s="148" t="str">
        <f>IF('1) 日本 - 中国'!B17="", "", '1) 日本 - 中国'!B17)</f>
        <v>JI HANG</v>
      </c>
      <c r="C17" s="140">
        <f>IF('1) 日本 - 中国'!C17="", "", '1) 日本 - 中国'!C17)</f>
        <v>596</v>
      </c>
      <c r="D17" s="166" t="s">
        <v>81</v>
      </c>
      <c r="E17" s="165">
        <f>IF('1) 日本 - 中国'!E17="", "", '1) 日本 - 中国'!E17)</f>
        <v>596</v>
      </c>
      <c r="F17" s="150" t="s">
        <v>84</v>
      </c>
      <c r="G17" s="146" t="str">
        <f>IF('1) 日本 - 中国'!G17="", "", '1) 日本 - 中国'!G17)</f>
        <v/>
      </c>
      <c r="H17" s="146">
        <f>IF('1) 日本 - 中国'!H17="", "", '1) 日本 - 中国'!H17)</f>
        <v>46056</v>
      </c>
      <c r="I17" s="146" t="str">
        <f>IF('1) 日本 - 中国'!I17="", "", '1) 日本 - 中国'!I17)</f>
        <v/>
      </c>
      <c r="J17" s="145" t="str">
        <f>IF('1) 日本 - 中国'!J17="", "", '1) 日本 - 中国'!J17)</f>
        <v/>
      </c>
      <c r="K17" s="146" t="str">
        <f>IF('1) 日本 - 中国'!K17="", "", '1) 日本 - 中国'!K17)</f>
        <v/>
      </c>
      <c r="L17" s="146">
        <f>IF('1) 日本 - 中国'!L17="", "", '1) 日本 - 中国'!L17)</f>
        <v>46058</v>
      </c>
      <c r="M17" s="146">
        <f>IF('1) 日本 - 中国'!M17="", "", '1) 日本 - 中国'!M17)</f>
        <v>46059</v>
      </c>
      <c r="N17" s="146">
        <f>IF('1) 日本 - 中国'!N17="", "", '1) 日本 - 中国'!N17)</f>
        <v>46059</v>
      </c>
      <c r="O17" s="145" t="str">
        <f>IF('1) 日本 - 中国'!O17="", "", '1) 日本 - 中国'!O17)</f>
        <v/>
      </c>
      <c r="P17" s="146">
        <f>IF('1) 日本 - 中国'!P17="", "", '1) 日本 - 中国'!P17)</f>
        <v>46060</v>
      </c>
      <c r="Q17" s="146">
        <f>IF('1) 日本 - 中国'!Q17="", "", '1) 日本 - 中国'!Q17)</f>
        <v>46060</v>
      </c>
      <c r="R17" s="146" t="str">
        <f>IF('1) 日本 - 中国'!R17="", "", '1) 日本 - 中国'!R17)</f>
        <v/>
      </c>
      <c r="S17" s="146" t="str">
        <f>IF('1) 日本 - 中国'!S17="", "", '1) 日本 - 中国'!S17)</f>
        <v/>
      </c>
      <c r="T17" s="146" t="str">
        <f>IF('1) 日本 - 中国'!T17="", "", '1) 日本 - 中国'!T17)</f>
        <v/>
      </c>
      <c r="U17" s="167">
        <f>IF('1) 日本 - 中国'!U17="", "", '1) 日本 - 中国'!U17)</f>
        <v>46063</v>
      </c>
      <c r="V17" s="146"/>
      <c r="W17" s="167">
        <f t="shared" ref="W17" si="7">IF(U17="","",U17+2)</f>
        <v>46065</v>
      </c>
      <c r="X17" s="146"/>
      <c r="Y17" s="146">
        <f t="shared" ref="Y17" si="8">IF(W17="","",W17+2)</f>
        <v>46067</v>
      </c>
      <c r="Z17" s="146">
        <f t="shared" ref="Z17" si="9">IF(Y17="","",Y17+1)</f>
        <v>46068</v>
      </c>
      <c r="AA17" s="146">
        <f t="shared" ref="AA17" si="10">IF(Z17="","",Z17+1)</f>
        <v>46069</v>
      </c>
    </row>
    <row r="18" spans="1:27" s="90" customFormat="1" ht="15" customHeight="1">
      <c r="A18" s="6">
        <f>IF('1) 日本 - 中国'!A18="", "", '1) 日本 - 中国'!A18)</f>
        <v>7</v>
      </c>
      <c r="B18" s="148" t="str">
        <f>IF('1) 日本 - 中国'!B18="", "", '1) 日本 - 中国'!B18)</f>
        <v/>
      </c>
      <c r="C18" s="140" t="str">
        <f>IF('1) 日本 - 中国'!C18="", "", '1) 日本 - 中国'!C18)</f>
        <v/>
      </c>
      <c r="D18" s="166" t="s">
        <v>81</v>
      </c>
      <c r="E18" s="165" t="str">
        <f>IF('1) 日本 - 中国'!E18="", "", '1) 日本 - 中国'!E18)</f>
        <v/>
      </c>
      <c r="F18" s="150" t="s">
        <v>84</v>
      </c>
      <c r="G18" s="146" t="str">
        <f>IF('1) 日本 - 中国'!G18="", "", '1) 日本 - 中国'!G18)</f>
        <v/>
      </c>
      <c r="H18" s="146" t="str">
        <f>IF('1) 日本 - 中国'!H18="", "", '1) 日本 - 中国'!H18)</f>
        <v/>
      </c>
      <c r="I18" s="146" t="str">
        <f>IF('1) 日本 - 中国'!I18="", "", '1) 日本 - 中国'!I18)</f>
        <v/>
      </c>
      <c r="J18" s="146" t="str">
        <f>IF('1) 日本 - 中国'!J18="", "", '1) 日本 - 中国'!J18)</f>
        <v/>
      </c>
      <c r="K18" s="146" t="str">
        <f>IF('1) 日本 - 中国'!K18="", "", '1) 日本 - 中国'!K18)</f>
        <v/>
      </c>
      <c r="L18" s="146" t="str">
        <f>IF('1) 日本 - 中国'!L18="", "", '1) 日本 - 中国'!L18)</f>
        <v/>
      </c>
      <c r="M18" s="146" t="str">
        <f>IF('1) 日本 - 中国'!M18="", "", '1) 日本 - 中国'!M18)</f>
        <v/>
      </c>
      <c r="N18" s="146" t="str">
        <f>IF('1) 日本 - 中国'!N18="", "", '1) 日本 - 中国'!N18)</f>
        <v/>
      </c>
      <c r="O18" s="146" t="str">
        <f>IF('1) 日本 - 中国'!O18="", "", '1) 日本 - 中国'!O18)</f>
        <v/>
      </c>
      <c r="P18" s="146" t="str">
        <f>IF('1) 日本 - 中国'!P18="", "", '1) 日本 - 中国'!P18)</f>
        <v/>
      </c>
      <c r="Q18" s="146" t="str">
        <f>IF('1) 日本 - 中国'!Q18="", "", '1) 日本 - 中国'!Q18)</f>
        <v/>
      </c>
      <c r="R18" s="146" t="str">
        <f>IF('1) 日本 - 中国'!R18="", "", '1) 日本 - 中国'!R18)</f>
        <v/>
      </c>
      <c r="S18" s="146" t="str">
        <f>IF('1) 日本 - 中国'!S18="", "", '1) 日本 - 中国'!S18)</f>
        <v/>
      </c>
      <c r="T18" s="146" t="str">
        <f>IF('1) 日本 - 中国'!T18="", "", '1) 日本 - 中国'!T18)</f>
        <v/>
      </c>
      <c r="U18" s="167" t="str">
        <f>IF('1) 日本 - 中国'!U18="", "", '1) 日本 - 中国'!U18)</f>
        <v/>
      </c>
      <c r="V18" s="146"/>
      <c r="W18" s="167" t="str">
        <f t="shared" ref="W18:W21" si="11">IF(U18="","",U18+2)</f>
        <v/>
      </c>
      <c r="X18" s="146"/>
      <c r="Y18" s="146" t="str">
        <f t="shared" ref="Y18:Y21" si="12">IF(W18="","",W18+2)</f>
        <v/>
      </c>
      <c r="Z18" s="146" t="str">
        <f t="shared" ref="Z18:Z21" si="13">IF(Y18="","",Y18+1)</f>
        <v/>
      </c>
      <c r="AA18" s="146" t="str">
        <f t="shared" ref="AA18:AA21" si="14">IF(Z18="","",Z18+1)</f>
        <v/>
      </c>
    </row>
    <row r="19" spans="1:27" s="90" customFormat="1" ht="15" customHeight="1">
      <c r="A19" s="6">
        <f>IF('1) 日本 - 中国'!A19="", "", '1) 日本 - 中国'!A19)</f>
        <v>8</v>
      </c>
      <c r="B19" s="148" t="str">
        <f>IF('1) 日本 - 中国'!B19="", "", '1) 日本 - 中国'!B19)</f>
        <v/>
      </c>
      <c r="C19" s="140" t="str">
        <f>IF('1) 日本 - 中国'!C19="", "", '1) 日本 - 中国'!C19)</f>
        <v/>
      </c>
      <c r="D19" s="166"/>
      <c r="E19" s="165"/>
      <c r="F19" s="150"/>
      <c r="G19" s="146" t="str">
        <f>IF('1) 日本 - 中国'!G19="", "", '1) 日本 - 中国'!G19)</f>
        <v/>
      </c>
      <c r="H19" s="146" t="str">
        <f>IF('1) 日本 - 中国'!H19="", "", '1) 日本 - 中国'!H19)</f>
        <v/>
      </c>
      <c r="I19" s="146" t="str">
        <f>IF('1) 日本 - 中国'!I19="", "", '1) 日本 - 中国'!I19)</f>
        <v/>
      </c>
      <c r="J19" s="146" t="str">
        <f>IF('1) 日本 - 中国'!J19="", "", '1) 日本 - 中国'!J19)</f>
        <v/>
      </c>
      <c r="K19" s="146" t="str">
        <f>IF('1) 日本 - 中国'!K19="", "", '1) 日本 - 中国'!K19)</f>
        <v/>
      </c>
      <c r="L19" s="146" t="str">
        <f>IF('1) 日本 - 中国'!L19="", "", '1) 日本 - 中国'!L19)</f>
        <v/>
      </c>
      <c r="M19" s="146" t="str">
        <f>IF('1) 日本 - 中国'!M19="", "", '1) 日本 - 中国'!M19)</f>
        <v/>
      </c>
      <c r="N19" s="146" t="str">
        <f>IF('1) 日本 - 中国'!N19="", "", '1) 日本 - 中国'!N19)</f>
        <v/>
      </c>
      <c r="O19" s="146" t="str">
        <f>IF('1) 日本 - 中国'!O19="", "", '1) 日本 - 中国'!O19)</f>
        <v/>
      </c>
      <c r="P19" s="146" t="str">
        <f>IF('1) 日本 - 中国'!P19="", "", '1) 日本 - 中国'!P19)</f>
        <v/>
      </c>
      <c r="Q19" s="146" t="str">
        <f>IF('1) 日本 - 中国'!Q19="", "", '1) 日本 - 中国'!Q19)</f>
        <v/>
      </c>
      <c r="R19" s="146" t="str">
        <f>IF('1) 日本 - 中国'!R19="", "", '1) 日本 - 中国'!R19)</f>
        <v/>
      </c>
      <c r="S19" s="146" t="str">
        <f>IF('1) 日本 - 中国'!S19="", "", '1) 日本 - 中国'!S19)</f>
        <v/>
      </c>
      <c r="T19" s="146" t="str">
        <f>IF('1) 日本 - 中国'!T19="", "", '1) 日本 - 中国'!T19)</f>
        <v/>
      </c>
      <c r="U19" s="167" t="str">
        <f>IF('1) 日本 - 中国'!U19="", "", '1) 日本 - 中国'!U19)</f>
        <v/>
      </c>
      <c r="V19" s="146"/>
      <c r="W19" s="167" t="str">
        <f t="shared" si="11"/>
        <v/>
      </c>
      <c r="X19" s="146"/>
      <c r="Y19" s="146" t="str">
        <f t="shared" si="12"/>
        <v/>
      </c>
      <c r="Z19" s="146" t="str">
        <f t="shared" si="13"/>
        <v/>
      </c>
      <c r="AA19" s="146" t="str">
        <f t="shared" si="14"/>
        <v/>
      </c>
    </row>
    <row r="20" spans="1:27" s="90" customFormat="1" ht="15" customHeight="1">
      <c r="A20" s="6">
        <f>IF('1) 日本 - 中国'!A20="", "", '1) 日本 - 中国'!A20)</f>
        <v>9</v>
      </c>
      <c r="B20" s="148" t="str">
        <f>IF('1) 日本 - 中国'!B20="", "", '1) 日本 - 中国'!B20)</f>
        <v/>
      </c>
      <c r="C20" s="140" t="str">
        <f>IF('1) 日本 - 中国'!C20="", "", '1) 日本 - 中国'!C20)</f>
        <v/>
      </c>
      <c r="D20" s="166"/>
      <c r="E20" s="165"/>
      <c r="F20" s="150"/>
      <c r="G20" s="146" t="str">
        <f>IF('1) 日本 - 中国'!G20="", "", '1) 日本 - 中国'!G20)</f>
        <v/>
      </c>
      <c r="H20" s="146" t="str">
        <f>IF('1) 日本 - 中国'!H20="", "", '1) 日本 - 中国'!H20)</f>
        <v/>
      </c>
      <c r="I20" s="146" t="str">
        <f>IF('1) 日本 - 中国'!I20="", "", '1) 日本 - 中国'!I20)</f>
        <v/>
      </c>
      <c r="J20" s="146" t="str">
        <f>IF('1) 日本 - 中国'!J20="", "", '1) 日本 - 中国'!J20)</f>
        <v/>
      </c>
      <c r="K20" s="146" t="str">
        <f>IF('1) 日本 - 中国'!K20="", "", '1) 日本 - 中国'!K20)</f>
        <v/>
      </c>
      <c r="L20" s="146" t="str">
        <f>IF('1) 日本 - 中国'!L20="", "", '1) 日本 - 中国'!L20)</f>
        <v/>
      </c>
      <c r="M20" s="146" t="str">
        <f>IF('1) 日本 - 中国'!M20="", "", '1) 日本 - 中国'!M20)</f>
        <v/>
      </c>
      <c r="N20" s="146" t="str">
        <f>IF('1) 日本 - 中国'!N20="", "", '1) 日本 - 中国'!N20)</f>
        <v/>
      </c>
      <c r="O20" s="146" t="str">
        <f>IF('1) 日本 - 中国'!O20="", "", '1) 日本 - 中国'!O20)</f>
        <v/>
      </c>
      <c r="P20" s="146" t="str">
        <f>IF('1) 日本 - 中国'!P20="", "", '1) 日本 - 中国'!P20)</f>
        <v/>
      </c>
      <c r="Q20" s="146" t="str">
        <f>IF('1) 日本 - 中国'!Q20="", "", '1) 日本 - 中国'!Q20)</f>
        <v/>
      </c>
      <c r="R20" s="146" t="str">
        <f>IF('1) 日本 - 中国'!R20="", "", '1) 日本 - 中国'!R20)</f>
        <v/>
      </c>
      <c r="S20" s="146" t="str">
        <f>IF('1) 日本 - 中国'!S20="", "", '1) 日本 - 中国'!S20)</f>
        <v/>
      </c>
      <c r="T20" s="146" t="str">
        <f>IF('1) 日本 - 中国'!T20="", "", '1) 日本 - 中国'!T20)</f>
        <v/>
      </c>
      <c r="U20" s="167" t="str">
        <f>IF('1) 日本 - 中国'!U20="", "", '1) 日本 - 中国'!U20)</f>
        <v/>
      </c>
      <c r="V20" s="146"/>
      <c r="W20" s="167" t="str">
        <f t="shared" si="11"/>
        <v/>
      </c>
      <c r="X20" s="146"/>
      <c r="Y20" s="146" t="str">
        <f t="shared" si="12"/>
        <v/>
      </c>
      <c r="Z20" s="146" t="str">
        <f t="shared" si="13"/>
        <v/>
      </c>
      <c r="AA20" s="146" t="str">
        <f t="shared" si="14"/>
        <v/>
      </c>
    </row>
    <row r="21" spans="1:27" s="90" customFormat="1" ht="15" customHeight="1">
      <c r="A21" s="152">
        <f>IF('1) 日本 - 中国'!A21="", "", '1) 日本 - 中国'!A21)</f>
        <v>10</v>
      </c>
      <c r="B21" s="153" t="str">
        <f>IF('1) 日本 - 中国'!B21="", "", '1) 日本 - 中国'!B21)</f>
        <v/>
      </c>
      <c r="C21" s="154" t="str">
        <f>IF('1) 日本 - 中国'!C21="", "", '1) 日本 - 中国'!C21)</f>
        <v/>
      </c>
      <c r="D21" s="155"/>
      <c r="E21" s="156"/>
      <c r="F21" s="157"/>
      <c r="G21" s="158" t="str">
        <f>IF('1) 日本 - 中国'!G21="", "", '1) 日本 - 中国'!G21)</f>
        <v/>
      </c>
      <c r="H21" s="158" t="str">
        <f>IF('1) 日本 - 中国'!H21="", "", '1) 日本 - 中国'!H21)</f>
        <v/>
      </c>
      <c r="I21" s="158" t="str">
        <f>IF('1) 日本 - 中国'!I21="", "", '1) 日本 - 中国'!I21)</f>
        <v/>
      </c>
      <c r="J21" s="158" t="str">
        <f>IF('1) 日本 - 中国'!J21="", "", '1) 日本 - 中国'!J21)</f>
        <v/>
      </c>
      <c r="K21" s="158" t="str">
        <f>IF('1) 日本 - 中国'!K21="", "", '1) 日本 - 中国'!K21)</f>
        <v/>
      </c>
      <c r="L21" s="158" t="str">
        <f>IF('1) 日本 - 中国'!L21="", "", '1) 日本 - 中国'!L21)</f>
        <v/>
      </c>
      <c r="M21" s="158" t="str">
        <f>IF('1) 日本 - 中国'!M21="", "", '1) 日本 - 中国'!M21)</f>
        <v/>
      </c>
      <c r="N21" s="158" t="str">
        <f>IF('1) 日本 - 中国'!N21="", "", '1) 日本 - 中国'!N21)</f>
        <v/>
      </c>
      <c r="O21" s="158" t="str">
        <f>IF('1) 日本 - 中国'!O21="", "", '1) 日本 - 中国'!O21)</f>
        <v/>
      </c>
      <c r="P21" s="158" t="str">
        <f>IF('1) 日本 - 中国'!P21="", "", '1) 日本 - 中国'!P21)</f>
        <v/>
      </c>
      <c r="Q21" s="158" t="str">
        <f>IF('1) 日本 - 中国'!Q21="", "", '1) 日本 - 中国'!Q21)</f>
        <v/>
      </c>
      <c r="R21" s="158" t="str">
        <f>IF('1) 日本 - 中国'!R21="", "", '1) 日本 - 中国'!R21)</f>
        <v/>
      </c>
      <c r="S21" s="158" t="str">
        <f>IF('1) 日本 - 中国'!S21="", "", '1) 日本 - 中国'!S21)</f>
        <v/>
      </c>
      <c r="T21" s="158" t="str">
        <f>IF('1) 日本 - 中国'!T21="", "", '1) 日本 - 中国'!T21)</f>
        <v/>
      </c>
      <c r="U21" s="168" t="str">
        <f>IF('1) 日本 - 中国'!U21="", "", '1) 日本 - 中国'!U21)</f>
        <v/>
      </c>
      <c r="V21" s="158"/>
      <c r="W21" s="168" t="str">
        <f t="shared" si="11"/>
        <v/>
      </c>
      <c r="X21" s="158"/>
      <c r="Y21" s="158" t="str">
        <f t="shared" si="12"/>
        <v/>
      </c>
      <c r="Z21" s="158" t="str">
        <f t="shared" si="13"/>
        <v/>
      </c>
      <c r="AA21" s="158" t="str">
        <f t="shared" si="14"/>
        <v/>
      </c>
    </row>
    <row r="22" spans="1:27" ht="15" customHeight="1">
      <c r="A22" s="28" t="s">
        <v>67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1:27" ht="15" customHeight="1">
      <c r="A23" s="90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1:27" ht="15" customHeight="1">
      <c r="A24" s="120" t="s">
        <v>107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U24" s="120"/>
      <c r="W24" s="120" t="str">
        <f>W7</f>
        <v>【CT2】上海 → 台湾</v>
      </c>
      <c r="Y24" s="120"/>
    </row>
    <row r="25" spans="1:27" ht="15" customHeight="1">
      <c r="A25" s="367" t="s">
        <v>6</v>
      </c>
      <c r="B25" s="347" t="s">
        <v>7</v>
      </c>
      <c r="C25" s="347" t="s">
        <v>8</v>
      </c>
      <c r="D25" s="356"/>
      <c r="E25" s="356"/>
      <c r="F25" s="357"/>
      <c r="G25" s="36"/>
      <c r="H25" s="36" t="str">
        <f>'1) 日本 - 中国'!H25</f>
        <v>上海</v>
      </c>
      <c r="I25" s="43"/>
      <c r="J25" s="36"/>
      <c r="K25" s="36"/>
      <c r="L25" s="36" t="str">
        <f>'1) 日本 - 中国'!L25</f>
        <v>福山</v>
      </c>
      <c r="M25" s="44" t="str">
        <f>'1) 日本 - 中国'!M25</f>
        <v>水島</v>
      </c>
      <c r="N25" s="36" t="str">
        <f>'1) 日本 - 中国'!N25</f>
        <v>高松</v>
      </c>
      <c r="O25" s="44" t="str">
        <f>'1) 日本 - 中国'!O25</f>
        <v>広島（出島）</v>
      </c>
      <c r="P25" s="36" t="str">
        <f>'1) 日本 - 中国'!P25</f>
        <v>岩国</v>
      </c>
      <c r="Q25" s="32"/>
      <c r="R25" s="32"/>
      <c r="S25" s="32"/>
      <c r="T25" s="32"/>
      <c r="U25" s="32" t="str">
        <f>'1) 日本 - 中国'!U25</f>
        <v>上海</v>
      </c>
      <c r="V25" s="32"/>
      <c r="W25" s="32" t="str">
        <f>W8</f>
        <v>上海</v>
      </c>
      <c r="X25" s="32"/>
      <c r="Y25" s="36" t="str">
        <f t="shared" ref="Y25:AA26" si="15">Y8</f>
        <v>基隆</v>
      </c>
      <c r="Z25" s="36" t="str">
        <f t="shared" si="15"/>
        <v>台中</v>
      </c>
      <c r="AA25" s="36" t="str">
        <f t="shared" si="15"/>
        <v>高雄</v>
      </c>
    </row>
    <row r="26" spans="1:27" ht="15" customHeight="1">
      <c r="A26" s="367"/>
      <c r="B26" s="348"/>
      <c r="C26" s="348" t="s">
        <v>82</v>
      </c>
      <c r="D26" s="388"/>
      <c r="E26" s="360" t="s">
        <v>83</v>
      </c>
      <c r="F26" s="359"/>
      <c r="G26" s="45"/>
      <c r="H26" s="37" t="str">
        <f>'1) 日本 - 中国'!H26</f>
        <v>土/SAT</v>
      </c>
      <c r="I26" s="46"/>
      <c r="J26" s="37"/>
      <c r="K26" s="37"/>
      <c r="L26" s="37" t="str">
        <f>'1) 日本 - 中国'!L26</f>
        <v>翌週火/TUE</v>
      </c>
      <c r="M26" s="46" t="str">
        <f>'1) 日本 - 中国'!M26</f>
        <v>火/TUE</v>
      </c>
      <c r="N26" s="37" t="str">
        <f>'1) 日本 - 中国'!N26</f>
        <v>火/TUE</v>
      </c>
      <c r="O26" s="46" t="str">
        <f>'1) 日本 - 中国'!O26</f>
        <v>水/WED</v>
      </c>
      <c r="P26" s="37" t="str">
        <f>'1) 日本 - 中国'!P26</f>
        <v>水/WED</v>
      </c>
      <c r="Q26" s="33"/>
      <c r="R26" s="33"/>
      <c r="S26" s="33"/>
      <c r="T26" s="33"/>
      <c r="U26" s="33" t="str">
        <f>'1) 日本 - 中国'!U26</f>
        <v>土/SAT</v>
      </c>
      <c r="V26" s="33"/>
      <c r="W26" s="33" t="s">
        <v>121</v>
      </c>
      <c r="X26" s="33"/>
      <c r="Y26" s="45" t="str">
        <f t="shared" si="15"/>
        <v>土/SAT</v>
      </c>
      <c r="Z26" s="45" t="str">
        <f t="shared" si="15"/>
        <v>日/SUN</v>
      </c>
      <c r="AA26" s="37" t="str">
        <f t="shared" si="15"/>
        <v>翌週月/MON</v>
      </c>
    </row>
    <row r="27" spans="1:27" s="28" customFormat="1" ht="15" customHeight="1">
      <c r="A27" s="169">
        <f>IF('1) 日本 - 中国'!A27="", "", '1) 日本 - 中国'!A27)</f>
        <v>51</v>
      </c>
      <c r="B27" s="139" t="str">
        <f>IF('1) 日本 - 中国'!B27="", "", '1) 日本 - 中国'!B27)</f>
        <v>ATLANTIC BRIDGE</v>
      </c>
      <c r="C27" s="140">
        <f>IF('1) 日本 - 中国'!C27="", "", '1) 日本 - 中国'!C27)</f>
        <v>2550</v>
      </c>
      <c r="D27" s="166" t="s">
        <v>80</v>
      </c>
      <c r="E27" s="165">
        <f>IF('1) 日本 - 中国'!E27="", "", '1) 日本 - 中国'!E27)</f>
        <v>2550</v>
      </c>
      <c r="F27" s="150" t="s">
        <v>84</v>
      </c>
      <c r="G27" s="170" t="str">
        <f>IF('1) 日本 - 中国'!G27="", "", '1) 日本 - 中国'!G27)</f>
        <v/>
      </c>
      <c r="H27" s="144">
        <f>IF('1) 日本 - 中国'!H27="", "", '1) 日本 - 中国'!H27)</f>
        <v>46004</v>
      </c>
      <c r="I27" s="171" t="str">
        <f>IF('1) 日本 - 中国'!I27="", "", '1) 日本 - 中国'!I27)</f>
        <v/>
      </c>
      <c r="J27" s="144" t="str">
        <f>IF('1) 日本 - 中国'!J27="", "", '1) 日本 - 中国'!J27)</f>
        <v/>
      </c>
      <c r="K27" s="144" t="str">
        <f>IF('1) 日本 - 中国'!K27="", "", '1) 日本 - 中国'!K27)</f>
        <v/>
      </c>
      <c r="L27" s="144">
        <f>IF('1) 日本 - 中国'!L27="", "", '1) 日本 - 中国'!L27)</f>
        <v>46007</v>
      </c>
      <c r="M27" s="171">
        <f>IF('1) 日本 - 中国'!M27="", "", '1) 日本 - 中国'!M27)</f>
        <v>46007</v>
      </c>
      <c r="N27" s="144">
        <f>IF('1) 日本 - 中国'!N27="", "", '1) 日本 - 中国'!N27)</f>
        <v>46007</v>
      </c>
      <c r="O27" s="171">
        <f>IF('1) 日本 - 中国'!O27="", "", '1) 日本 - 中国'!O27)</f>
        <v>46008</v>
      </c>
      <c r="P27" s="144">
        <f>IF('1) 日本 - 中国'!P27="", "", '1) 日本 - 中国'!P27)</f>
        <v>46008</v>
      </c>
      <c r="Q27" s="144" t="str">
        <f>IF('1) 日本 - 中国'!Q27="", "", '1) 日本 - 中国'!Q27)</f>
        <v/>
      </c>
      <c r="R27" s="144" t="str">
        <f>IF('1) 日本 - 中国'!R27="", "", '1) 日本 - 中国'!R27)</f>
        <v/>
      </c>
      <c r="S27" s="172" t="str">
        <f>IF('1) 日本 - 中国'!S27="", "", '1) 日本 - 中国'!S27)</f>
        <v/>
      </c>
      <c r="T27" s="172" t="str">
        <f>IF('1) 日本 - 中国'!T27="", "", '1) 日本 - 中国'!T27)</f>
        <v/>
      </c>
      <c r="U27" s="144">
        <f>IF('1) 日本 - 中国'!U27="", "", '1) 日本 - 中国'!U27)</f>
        <v>46011</v>
      </c>
      <c r="V27" s="172"/>
      <c r="W27" s="144">
        <f>IF(U27="","",U27+5)</f>
        <v>46016</v>
      </c>
      <c r="X27" s="172"/>
      <c r="Y27" s="144">
        <f>IF(W27="","",W27+2)</f>
        <v>46018</v>
      </c>
      <c r="Z27" s="144">
        <f t="shared" ref="Z27:AA27" si="16">IF(Y27="","",Y27+1)</f>
        <v>46019</v>
      </c>
      <c r="AA27" s="144">
        <f t="shared" si="16"/>
        <v>46020</v>
      </c>
    </row>
    <row r="28" spans="1:27" s="28" customFormat="1" ht="15" customHeight="1">
      <c r="A28" s="147">
        <f>IF('1) 日本 - 中国'!A28="", "", '1) 日本 - 中国'!A28)</f>
        <v>52</v>
      </c>
      <c r="B28" s="148" t="str">
        <f>IF('1) 日本 - 中国'!B28="", "", '1) 日本 - 中国'!B28)</f>
        <v>No Service</v>
      </c>
      <c r="C28" s="140" t="str">
        <f>IF('1) 日本 - 中国'!C28="", "", '1) 日本 - 中国'!C28)</f>
        <v/>
      </c>
      <c r="D28" s="166" t="s">
        <v>80</v>
      </c>
      <c r="E28" s="165" t="str">
        <f>IF('1) 日本 - 中国'!E28="", "", '1) 日本 - 中国'!E28)</f>
        <v/>
      </c>
      <c r="F28" s="150" t="s">
        <v>84</v>
      </c>
      <c r="G28" s="146" t="str">
        <f>IF('1) 日本 - 中国'!G28="", "", '1) 日本 - 中国'!G28)</f>
        <v/>
      </c>
      <c r="H28" s="146" t="str">
        <f>IF('1) 日本 - 中国'!H28="", "", '1) 日本 - 中国'!H28)</f>
        <v/>
      </c>
      <c r="I28" s="173" t="str">
        <f>IF('1) 日本 - 中国'!I28="", "", '1) 日本 - 中国'!I28)</f>
        <v/>
      </c>
      <c r="J28" s="146" t="str">
        <f>IF('1) 日本 - 中国'!J28="", "", '1) 日本 - 中国'!J28)</f>
        <v/>
      </c>
      <c r="K28" s="146" t="str">
        <f>IF('1) 日本 - 中国'!K28="", "", '1) 日本 - 中国'!K28)</f>
        <v/>
      </c>
      <c r="L28" s="146" t="str">
        <f>IF('1) 日本 - 中国'!L28="", "", '1) 日本 - 中国'!L28)</f>
        <v/>
      </c>
      <c r="M28" s="7" t="str">
        <f>IF('1) 日本 - 中国'!M28="", "", '1) 日本 - 中国'!M28)</f>
        <v/>
      </c>
      <c r="N28" s="146" t="str">
        <f>IF('1) 日本 - 中国'!N28="", "", '1) 日本 - 中国'!N28)</f>
        <v/>
      </c>
      <c r="O28" s="174" t="str">
        <f>IF('1) 日本 - 中国'!O28="", "", '1) 日本 - 中国'!O28)</f>
        <v/>
      </c>
      <c r="P28" s="146" t="str">
        <f>IF('1) 日本 - 中国'!P28="", "", '1) 日本 - 中国'!P28)</f>
        <v/>
      </c>
      <c r="Q28" s="146" t="str">
        <f>IF('1) 日本 - 中国'!Q28="", "", '1) 日本 - 中国'!Q28)</f>
        <v/>
      </c>
      <c r="R28" s="146" t="str">
        <f>IF('1) 日本 - 中国'!R28="", "", '1) 日本 - 中国'!R28)</f>
        <v/>
      </c>
      <c r="S28" s="174" t="str">
        <f>IF('1) 日本 - 中国'!S28="", "", '1) 日本 - 中国'!S28)</f>
        <v/>
      </c>
      <c r="T28" s="174" t="str">
        <f>IF('1) 日本 - 中国'!T28="", "", '1) 日本 - 中国'!T28)</f>
        <v/>
      </c>
      <c r="U28" s="146" t="str">
        <f>IF('1) 日本 - 中国'!U28="", "", '1) 日本 - 中国'!U28)</f>
        <v/>
      </c>
      <c r="V28" s="146"/>
      <c r="W28" s="146" t="str">
        <f t="shared" ref="W28" si="17">IF(U28="","",U28+5)</f>
        <v/>
      </c>
      <c r="X28" s="146"/>
      <c r="Y28" s="146" t="str">
        <f t="shared" ref="Y28" si="18">IF(W28="","",W28+2)</f>
        <v/>
      </c>
      <c r="Z28" s="146" t="str">
        <f t="shared" ref="Z28:AA28" si="19">IF(Y28="","",Y28+1)</f>
        <v/>
      </c>
      <c r="AA28" s="146" t="str">
        <f t="shared" si="19"/>
        <v/>
      </c>
    </row>
    <row r="29" spans="1:27" s="28" customFormat="1" ht="15" customHeight="1">
      <c r="A29" s="147">
        <f>IF('1) 日本 - 中国'!A29="", "", '1) 日本 - 中国'!A29)</f>
        <v>53</v>
      </c>
      <c r="B29" s="148" t="str">
        <f>IF('1) 日本 - 中国'!B29="", "", '1) 日本 - 中国'!B29)</f>
        <v>JI HANG</v>
      </c>
      <c r="C29" s="140">
        <f>IF('1) 日本 - 中国'!C29="", "", '1) 日本 - 中国'!C29)</f>
        <v>590</v>
      </c>
      <c r="D29" s="166" t="s">
        <v>80</v>
      </c>
      <c r="E29" s="165">
        <f>IF('1) 日本 - 中国'!E29="", "", '1) 日本 - 中国'!E29)</f>
        <v>590</v>
      </c>
      <c r="F29" s="150" t="s">
        <v>84</v>
      </c>
      <c r="G29" s="173" t="str">
        <f>IF('1) 日本 - 中国'!G29="", "", '1) 日本 - 中国'!G29)</f>
        <v/>
      </c>
      <c r="H29" s="146">
        <f>IF('1) 日本 - 中国'!H29="", "", '1) 日本 - 中国'!H29)</f>
        <v>46018</v>
      </c>
      <c r="I29" s="7" t="str">
        <f>IF('1) 日本 - 中国'!I29="", "", '1) 日本 - 中国'!I29)</f>
        <v/>
      </c>
      <c r="J29" s="146" t="str">
        <f>IF('1) 日本 - 中国'!J29="", "", '1) 日本 - 中国'!J29)</f>
        <v/>
      </c>
      <c r="K29" s="146" t="str">
        <f>IF('1) 日本 - 中国'!K29="", "", '1) 日本 - 中国'!K29)</f>
        <v/>
      </c>
      <c r="L29" s="146">
        <f>IF('1) 日本 - 中国'!L29="", "", '1) 日本 - 中国'!L29)</f>
        <v>46020</v>
      </c>
      <c r="M29" s="7">
        <f>IF('1) 日本 - 中国'!M29="", "", '1) 日本 - 中国'!M29)</f>
        <v>46021</v>
      </c>
      <c r="N29" s="146">
        <f>IF('1) 日本 - 中国'!N29="", "", '1) 日本 - 中国'!N29)</f>
        <v>46021</v>
      </c>
      <c r="O29" s="7">
        <f>IF('1) 日本 - 中国'!O29="", "", '1) 日本 - 中国'!O29)</f>
        <v>46022</v>
      </c>
      <c r="P29" s="146" t="str">
        <f>IF('1) 日本 - 中国'!P29="", "", '1) 日本 - 中国'!P29)</f>
        <v>SKIP</v>
      </c>
      <c r="Q29" s="146" t="str">
        <f>IF('1) 日本 - 中国'!Q29="", "", '1) 日本 - 中国'!Q29)</f>
        <v/>
      </c>
      <c r="R29" s="146" t="str">
        <f>IF('1) 日本 - 中国'!R29="", "", '1) 日本 - 中国'!R29)</f>
        <v/>
      </c>
      <c r="S29" s="146" t="str">
        <f>IF('1) 日本 - 中国'!S29="", "", '1) 日本 - 中国'!S29)</f>
        <v/>
      </c>
      <c r="T29" s="146" t="str">
        <f>IF('1) 日本 - 中国'!T29="", "", '1) 日本 - 中国'!T29)</f>
        <v/>
      </c>
      <c r="U29" s="146">
        <f>IF('1) 日本 - 中国'!U29="", "", '1) 日本 - 中国'!U29)</f>
        <v>46028</v>
      </c>
      <c r="V29" s="146"/>
      <c r="W29" s="146">
        <f>IF(U29="","",U29+5)</f>
        <v>46033</v>
      </c>
      <c r="X29" s="146"/>
      <c r="Y29" s="146">
        <f>IF(W29="","",W29+2)</f>
        <v>46035</v>
      </c>
      <c r="Z29" s="146">
        <f>IF(Y29="","",Y29+1)</f>
        <v>46036</v>
      </c>
      <c r="AA29" s="146">
        <f>IF(Z29="","",Z29+1)</f>
        <v>46037</v>
      </c>
    </row>
    <row r="30" spans="1:27" s="28" customFormat="1" ht="15" customHeight="1">
      <c r="A30" s="147">
        <f>IF('1) 日本 - 中国'!A30="", "", '1) 日本 - 中国'!A30)</f>
        <v>2</v>
      </c>
      <c r="B30" s="148" t="str">
        <f>IF('1) 日本 - 中国'!B30="", "", '1) 日本 - 中国'!B30)</f>
        <v>No Service</v>
      </c>
      <c r="C30" s="140" t="str">
        <f>IF('1) 日本 - 中国'!C30="", "", '1) 日本 - 中国'!C30)</f>
        <v/>
      </c>
      <c r="D30" s="166" t="s">
        <v>80</v>
      </c>
      <c r="E30" s="165" t="str">
        <f>IF('1) 日本 - 中国'!E30="", "", '1) 日本 - 中国'!E30)</f>
        <v/>
      </c>
      <c r="F30" s="150" t="s">
        <v>84</v>
      </c>
      <c r="G30" s="146" t="str">
        <f>IF('1) 日本 - 中国'!G30="", "", '1) 日本 - 中国'!G30)</f>
        <v/>
      </c>
      <c r="H30" s="146" t="str">
        <f>IF('1) 日本 - 中国'!H30="", "", '1) 日本 - 中国'!H30)</f>
        <v/>
      </c>
      <c r="I30" s="173" t="str">
        <f>IF('1) 日本 - 中国'!I30="", "", '1) 日本 - 中国'!I30)</f>
        <v/>
      </c>
      <c r="J30" s="146" t="str">
        <f>IF('1) 日本 - 中国'!J30="", "", '1) 日本 - 中国'!J30)</f>
        <v/>
      </c>
      <c r="K30" s="146" t="str">
        <f>IF('1) 日本 - 中国'!K30="", "", '1) 日本 - 中国'!K30)</f>
        <v/>
      </c>
      <c r="L30" s="146" t="str">
        <f>IF('1) 日本 - 中国'!L30="", "", '1) 日本 - 中国'!L30)</f>
        <v/>
      </c>
      <c r="M30" s="7" t="str">
        <f>IF('1) 日本 - 中国'!M30="", "", '1) 日本 - 中国'!M30)</f>
        <v/>
      </c>
      <c r="N30" s="146" t="str">
        <f>IF('1) 日本 - 中国'!N30="", "", '1) 日本 - 中国'!N30)</f>
        <v/>
      </c>
      <c r="O30" s="7" t="str">
        <f>IF('1) 日本 - 中国'!O30="", "", '1) 日本 - 中国'!O30)</f>
        <v/>
      </c>
      <c r="P30" s="146" t="str">
        <f>IF('1) 日本 - 中国'!P30="", "", '1) 日本 - 中国'!P30)</f>
        <v/>
      </c>
      <c r="Q30" s="146" t="str">
        <f>IF('1) 日本 - 中国'!Q30="", "", '1) 日本 - 中国'!Q30)</f>
        <v/>
      </c>
      <c r="R30" s="146" t="str">
        <f>IF('1) 日本 - 中国'!R30="", "", '1) 日本 - 中国'!R30)</f>
        <v/>
      </c>
      <c r="S30" s="146" t="str">
        <f>IF('1) 日本 - 中国'!S30="", "", '1) 日本 - 中国'!S30)</f>
        <v/>
      </c>
      <c r="T30" s="146" t="str">
        <f>IF('1) 日本 - 中国'!T30="", "", '1) 日本 - 中国'!T30)</f>
        <v/>
      </c>
      <c r="U30" s="146" t="str">
        <f>IF('1) 日本 - 中国'!U30="", "", '1) 日本 - 中国'!U30)</f>
        <v/>
      </c>
      <c r="V30" s="146"/>
      <c r="W30" s="146" t="str">
        <f t="shared" ref="W30:W33" si="20">IF(U30="","",U30+5)</f>
        <v/>
      </c>
      <c r="X30" s="146"/>
      <c r="Y30" s="146" t="str">
        <f t="shared" ref="Y30:Y33" si="21">IF(W30="","",W30+2)</f>
        <v/>
      </c>
      <c r="Z30" s="146" t="str">
        <f t="shared" ref="Z30:AA33" si="22">IF(Y30="","",Y30+1)</f>
        <v/>
      </c>
      <c r="AA30" s="146" t="str">
        <f t="shared" si="22"/>
        <v/>
      </c>
    </row>
    <row r="31" spans="1:27" s="28" customFormat="1" ht="15" customHeight="1">
      <c r="A31" s="6">
        <f>IF('1) 日本 - 中国'!A47="", "", '1) 日本 - 中国'!A47)</f>
        <v>3</v>
      </c>
      <c r="B31" s="148" t="str">
        <f>IF('1) 日本 - 中国'!B47="", "", '1) 日本 - 中国'!B47)</f>
        <v>RESOLUTION</v>
      </c>
      <c r="C31" s="140">
        <f>IF('1) 日本 - 中国'!C47="", "", '1) 日本 - 中国'!C47)</f>
        <v>2527</v>
      </c>
      <c r="D31" s="166" t="s">
        <v>80</v>
      </c>
      <c r="E31" s="165">
        <f>IF('1) 日本 - 中国'!E47="", "", '1) 日本 - 中国'!E47)</f>
        <v>2527</v>
      </c>
      <c r="F31" s="150" t="s">
        <v>84</v>
      </c>
      <c r="G31" s="173" t="str">
        <f>IF('1) 日本 - 中国'!G30="", "", '1) 日本 - 中国'!G30)</f>
        <v/>
      </c>
      <c r="H31" s="146">
        <f>IF('1) 日本 - 中国'!J47="", "", '1) 日本 - 中国'!J47)</f>
        <v>46032</v>
      </c>
      <c r="I31" s="8">
        <f>IF('1) 日本 - 中国'!I47="", "", '1) 日本 - 中国'!I47)</f>
        <v>46032</v>
      </c>
      <c r="J31" s="175"/>
      <c r="K31" s="175" t="str">
        <f>IF('1) 日本 - 中国'!K47="", "", '1) 日本 - 中国'!K47)</f>
        <v/>
      </c>
      <c r="L31" s="146">
        <f>IF('1) 日本 - 中国'!M47="", "", '1) 日本 - 中国'!M47)</f>
        <v>46035</v>
      </c>
      <c r="M31" s="7">
        <f>IF('1) 日本 - 中国'!N47="", "", '1) 日本 - 中国'!N47)</f>
        <v>46035</v>
      </c>
      <c r="N31" s="146">
        <f>IF('1) 日本 - 中国'!O47="", "", '1) 日本 - 中国'!O47)</f>
        <v>46035</v>
      </c>
      <c r="O31" s="7">
        <f>IF('1) 日本 - 中国'!P47="", "", '1) 日本 - 中国'!P47)</f>
        <v>46036</v>
      </c>
      <c r="P31" s="146">
        <f>IF('1) 日本 - 中国'!Q47="", "", '1) 日本 - 中国'!Q47)</f>
        <v>46036</v>
      </c>
      <c r="Q31" s="146" t="str">
        <f>IF('1) 日本 - 中国'!Q30="", "", '1) 日本 - 中国'!Q30)</f>
        <v/>
      </c>
      <c r="R31" s="146" t="str">
        <f>IF('1) 日本 - 中国'!R30="", "", '1) 日本 - 中国'!R30)</f>
        <v/>
      </c>
      <c r="S31" s="174" t="str">
        <f>IF('1) 日本 - 中国'!S30="", "", '1) 日本 - 中国'!S30)</f>
        <v/>
      </c>
      <c r="T31" s="174" t="str">
        <f>IF('1) 日本 - 中国'!T30="", "", '1) 日本 - 中国'!T30)</f>
        <v/>
      </c>
      <c r="U31" s="174">
        <f>IF('1) 日本 - 中国'!W47="", "", '1) 日本 - 中国'!W47)</f>
        <v>46041</v>
      </c>
      <c r="V31" s="174"/>
      <c r="W31" s="146">
        <f t="shared" ref="W31" si="23">IF(U31="","",U31+5)</f>
        <v>46046</v>
      </c>
      <c r="X31" s="174" t="str">
        <f>IF('1) 日本 - 中国'!X47="", "", '1) 日本 - 中国'!X47)</f>
        <v/>
      </c>
      <c r="Y31" s="146">
        <f t="shared" ref="Y31" si="24">IF(W31="","",W31+2)</f>
        <v>46048</v>
      </c>
      <c r="Z31" s="146">
        <f t="shared" ref="Z31" si="25">IF(Y31="","",Y31+1)</f>
        <v>46049</v>
      </c>
      <c r="AA31" s="146">
        <f t="shared" ref="AA31" si="26">IF(Z31="","",Z31+1)</f>
        <v>46050</v>
      </c>
    </row>
    <row r="32" spans="1:27" s="28" customFormat="1" ht="15" customHeight="1">
      <c r="A32" s="6">
        <f>IF('1) 日本 - 中国'!A48="", "", '1) 日本 - 中国'!A48)</f>
        <v>4</v>
      </c>
      <c r="B32" s="148" t="str">
        <f>IF('1) 日本 - 中国'!B48="", "", '1) 日本 - 中国'!B48)</f>
        <v>REFLECTION</v>
      </c>
      <c r="C32" s="140">
        <f>IF('1) 日本 - 中国'!C48="", "", '1) 日本 - 中国'!C48)</f>
        <v>2536</v>
      </c>
      <c r="D32" s="166" t="s">
        <v>80</v>
      </c>
      <c r="E32" s="165">
        <f>IF('1) 日本 - 中国'!E48="", "", '1) 日本 - 中国'!E48)</f>
        <v>2536</v>
      </c>
      <c r="F32" s="150" t="s">
        <v>84</v>
      </c>
      <c r="G32" s="173" t="str">
        <f>IF('1) 日本 - 中国'!G31="", "", '1) 日本 - 中国'!G31)</f>
        <v/>
      </c>
      <c r="H32" s="146">
        <f>IF('1) 日本 - 中国'!J48="", "", '1) 日本 - 中国'!J48)</f>
        <v>46039</v>
      </c>
      <c r="I32" s="8">
        <f>IF('1) 日本 - 中国'!I48="", "", '1) 日本 - 中国'!I48)</f>
        <v>46039</v>
      </c>
      <c r="J32" s="175"/>
      <c r="K32" s="175" t="str">
        <f>IF('1) 日本 - 中国'!K48="", "", '1) 日本 - 中国'!K48)</f>
        <v/>
      </c>
      <c r="L32" s="146">
        <f>IF('1) 日本 - 中国'!M48="", "", '1) 日本 - 中国'!M48)</f>
        <v>46042</v>
      </c>
      <c r="M32" s="7">
        <f>IF('1) 日本 - 中国'!N48="", "", '1) 日本 - 中国'!N48)</f>
        <v>46042</v>
      </c>
      <c r="N32" s="146">
        <f>IF('1) 日本 - 中国'!O48="", "", '1) 日本 - 中国'!O48)</f>
        <v>46042</v>
      </c>
      <c r="O32" s="7">
        <f>IF('1) 日本 - 中国'!P48="", "", '1) 日本 - 中国'!P48)</f>
        <v>46043</v>
      </c>
      <c r="P32" s="146">
        <f>IF('1) 日本 - 中国'!Q48="", "", '1) 日本 - 中国'!Q48)</f>
        <v>46043</v>
      </c>
      <c r="Q32" s="146" t="str">
        <f>IF('1) 日本 - 中国'!Q31="", "", '1) 日本 - 中国'!Q31)</f>
        <v/>
      </c>
      <c r="R32" s="146" t="str">
        <f>IF('1) 日本 - 中国'!R31="", "", '1) 日本 - 中国'!R31)</f>
        <v/>
      </c>
      <c r="S32" s="174" t="str">
        <f>IF('1) 日本 - 中国'!S31="", "", '1) 日本 - 中国'!S31)</f>
        <v/>
      </c>
      <c r="T32" s="174" t="str">
        <f>IF('1) 日本 - 中国'!T31="", "", '1) 日本 - 中国'!T31)</f>
        <v/>
      </c>
      <c r="U32" s="174">
        <f>IF('1) 日本 - 中国'!W48="", "", '1) 日本 - 中国'!W48)</f>
        <v>46053</v>
      </c>
      <c r="V32" s="174"/>
      <c r="W32" s="146">
        <f t="shared" si="20"/>
        <v>46058</v>
      </c>
      <c r="X32" s="174" t="str">
        <f>IF('1) 日本 - 中国'!X48="", "", '1) 日本 - 中国'!X48)</f>
        <v/>
      </c>
      <c r="Y32" s="146">
        <f t="shared" si="21"/>
        <v>46060</v>
      </c>
      <c r="Z32" s="146">
        <f t="shared" si="22"/>
        <v>46061</v>
      </c>
      <c r="AA32" s="146">
        <f t="shared" si="22"/>
        <v>46062</v>
      </c>
    </row>
    <row r="33" spans="1:27" s="28" customFormat="1" ht="15" customHeight="1">
      <c r="A33" s="6" t="str">
        <f>IF('1) 日本 - 中国'!A49="", "", '1) 日本 - 中国'!A49)</f>
        <v>add call</v>
      </c>
      <c r="B33" s="148" t="str">
        <f>IF('1) 日本 - 中国'!B49="", "", '1) 日本 - 中国'!B49)</f>
        <v>RESOLUTION</v>
      </c>
      <c r="C33" s="140">
        <f>IF('1) 日本 - 中国'!C49="", "", '1) 日本 - 中国'!C49)</f>
        <v>2528</v>
      </c>
      <c r="D33" s="166" t="s">
        <v>80</v>
      </c>
      <c r="E33" s="165">
        <f>IF('1) 日本 - 中国'!E49="", "", '1) 日本 - 中国'!E49)</f>
        <v>2528</v>
      </c>
      <c r="F33" s="150" t="s">
        <v>84</v>
      </c>
      <c r="G33" s="173" t="str">
        <f>IF('1) 日本 - 中国'!G32="", "", '1) 日本 - 中国'!G32)</f>
        <v/>
      </c>
      <c r="H33" s="146">
        <f>IF('1) 日本 - 中国'!J49="", "", '1) 日本 - 中国'!J49)</f>
        <v>46041</v>
      </c>
      <c r="I33" s="8" t="str">
        <f>IF('1) 日本 - 中国'!I49="", "", '1) 日本 - 中国'!I49)</f>
        <v/>
      </c>
      <c r="J33" s="175"/>
      <c r="K33" s="175" t="str">
        <f>IF('1) 日本 - 中国'!K49="", "", '1) 日本 - 中国'!K49)</f>
        <v/>
      </c>
      <c r="L33" s="146" t="str">
        <f>IF('1) 日本 - 中国'!M49="", "", '1) 日本 - 中国'!M49)</f>
        <v/>
      </c>
      <c r="M33" s="7" t="str">
        <f>IF('1) 日本 - 中国'!N49="", "", '1) 日本 - 中国'!N49)</f>
        <v/>
      </c>
      <c r="N33" s="146">
        <f>IF('1) 日本 - 中国'!O49="", "", '1) 日本 - 中国'!O49)</f>
        <v>46044</v>
      </c>
      <c r="O33" s="7">
        <f>IF('1) 日本 - 中国'!P49="", "", '1) 日本 - 中国'!P49)</f>
        <v>46043</v>
      </c>
      <c r="P33" s="146">
        <f>IF('1) 日本 - 中国'!Q49="", "", '1) 日本 - 中国'!Q49)</f>
        <v>46047</v>
      </c>
      <c r="Q33" s="146" t="str">
        <f>IF('1) 日本 - 中国'!Q32="", "", '1) 日本 - 中国'!Q32)</f>
        <v/>
      </c>
      <c r="R33" s="146" t="str">
        <f>IF('1) 日本 - 中国'!R32="", "", '1) 日本 - 中国'!R32)</f>
        <v/>
      </c>
      <c r="S33" s="174" t="str">
        <f>IF('1) 日本 - 中国'!S32="", "", '1) 日本 - 中国'!S32)</f>
        <v/>
      </c>
      <c r="T33" s="174" t="str">
        <f>IF('1) 日本 - 中国'!T32="", "", '1) 日本 - 中国'!T32)</f>
        <v/>
      </c>
      <c r="U33" s="174">
        <f>IF('1) 日本 - 中国'!W49="", "", '1) 日本 - 中国'!W49)</f>
        <v>46046</v>
      </c>
      <c r="V33" s="174"/>
      <c r="W33" s="146">
        <f t="shared" si="20"/>
        <v>46051</v>
      </c>
      <c r="X33" s="174" t="str">
        <f>IF('1) 日本 - 中国'!X49="", "", '1) 日本 - 中国'!X49)</f>
        <v/>
      </c>
      <c r="Y33" s="146">
        <f t="shared" si="21"/>
        <v>46053</v>
      </c>
      <c r="Z33" s="146">
        <f t="shared" si="22"/>
        <v>46054</v>
      </c>
      <c r="AA33" s="146">
        <f t="shared" si="22"/>
        <v>46055</v>
      </c>
    </row>
    <row r="34" spans="1:27" s="28" customFormat="1" ht="15" customHeight="1">
      <c r="A34" s="6">
        <f>IF('1) 日本 - 中国'!A50="", "", '1) 日本 - 中国'!A50)</f>
        <v>5</v>
      </c>
      <c r="B34" s="148" t="str">
        <f>IF('1) 日本 - 中国'!B50="", "", '1) 日本 - 中国'!B50)</f>
        <v>CA NAGOYA</v>
      </c>
      <c r="C34" s="140">
        <f>IF('1) 日本 - 中国'!C50="", "", '1) 日本 - 中国'!C50)</f>
        <v>2604</v>
      </c>
      <c r="D34" s="166" t="s">
        <v>80</v>
      </c>
      <c r="E34" s="165">
        <f>IF('1) 日本 - 中国'!E50="", "", '1) 日本 - 中国'!E50)</f>
        <v>2604</v>
      </c>
      <c r="F34" s="150" t="s">
        <v>84</v>
      </c>
      <c r="G34" s="173" t="str">
        <f>IF('1) 日本 - 中国'!G32="", "", '1) 日本 - 中国'!G32)</f>
        <v/>
      </c>
      <c r="H34" s="146">
        <f>IF('1) 日本 - 中国'!J50="", "", '1) 日本 - 中国'!J50)</f>
        <v>46045</v>
      </c>
      <c r="I34" s="8">
        <f>IF('1) 日本 - 中国'!I50="", "", '1) 日本 - 中国'!I50)</f>
        <v>46048</v>
      </c>
      <c r="J34" s="175"/>
      <c r="K34" s="175" t="str">
        <f>IF('1) 日本 - 中国'!K50="", "", '1) 日本 - 中国'!K50)</f>
        <v/>
      </c>
      <c r="L34" s="146">
        <f>IF('1) 日本 - 中国'!M50="", "", '1) 日本 - 中国'!M50)</f>
        <v>46052</v>
      </c>
      <c r="M34" s="7">
        <f>IF('1) 日本 - 中国'!N50="", "", '1) 日本 - 中国'!N50)</f>
        <v>46052</v>
      </c>
      <c r="N34" s="146">
        <f>IF('1) 日本 - 中国'!O50="", "", '1) 日本 - 中国'!O50)</f>
        <v>46052</v>
      </c>
      <c r="O34" s="7">
        <f>IF('1) 日本 - 中国'!P50="", "", '1) 日本 - 中国'!P50)</f>
        <v>46053</v>
      </c>
      <c r="P34" s="146">
        <f>IF('1) 日本 - 中国'!Q50="", "", '1) 日本 - 中国'!Q50)</f>
        <v>46053</v>
      </c>
      <c r="Q34" s="146" t="str">
        <f>IF('1) 日本 - 中国'!Q32="", "", '1) 日本 - 中国'!Q32)</f>
        <v/>
      </c>
      <c r="R34" s="146" t="str">
        <f>IF('1) 日本 - 中国'!R32="", "", '1) 日本 - 中国'!R32)</f>
        <v/>
      </c>
      <c r="S34" s="174" t="str">
        <f>IF('1) 日本 - 中国'!S32="", "", '1) 日本 - 中国'!S32)</f>
        <v/>
      </c>
      <c r="T34" s="174" t="str">
        <f>IF('1) 日本 - 中国'!T32="", "", '1) 日本 - 中国'!T32)</f>
        <v/>
      </c>
      <c r="U34" s="174">
        <f>IF('1) 日本 - 中国'!W50="", "", '1) 日本 - 中国'!W50)</f>
        <v>46060</v>
      </c>
      <c r="V34" s="174"/>
      <c r="W34" s="146">
        <f t="shared" ref="W34:W38" si="27">IF(U34="","",U34+5)</f>
        <v>46065</v>
      </c>
      <c r="X34" s="174" t="str">
        <f>IF('1) 日本 - 中国'!X50="", "", '1) 日本 - 中国'!X50)</f>
        <v/>
      </c>
      <c r="Y34" s="146">
        <f t="shared" ref="Y34:Y38" si="28">IF(W34="","",W34+2)</f>
        <v>46067</v>
      </c>
      <c r="Z34" s="146">
        <f t="shared" ref="Z34:Z38" si="29">IF(Y34="","",Y34+1)</f>
        <v>46068</v>
      </c>
      <c r="AA34" s="146">
        <f t="shared" ref="AA34:AA38" si="30">IF(Z34="","",Z34+1)</f>
        <v>46069</v>
      </c>
    </row>
    <row r="35" spans="1:27" s="90" customFormat="1" ht="15" customHeight="1">
      <c r="A35" s="6">
        <f>IF('1) 日本 - 中国'!A51="", "", '1) 日本 - 中国'!A51)</f>
        <v>6</v>
      </c>
      <c r="B35" s="148" t="str">
        <f>IF('1) 日本 - 中国'!B51="", "", '1) 日本 - 中国'!B51)</f>
        <v>REFLECTION</v>
      </c>
      <c r="C35" s="140">
        <f>IF('1) 日本 - 中国'!C51="", "", '1) 日本 - 中国'!C51)</f>
        <v>2537</v>
      </c>
      <c r="D35" s="166" t="s">
        <v>80</v>
      </c>
      <c r="E35" s="165">
        <f>IF('1) 日本 - 中国'!E51="", "", '1) 日本 - 中国'!E51)</f>
        <v>2537</v>
      </c>
      <c r="F35" s="150" t="s">
        <v>84</v>
      </c>
      <c r="G35" s="173" t="str">
        <f>IF('1) 日本 - 中国'!G33="", "", '1) 日本 - 中国'!G33)</f>
        <v/>
      </c>
      <c r="H35" s="146">
        <f>IF('1) 日本 - 中国'!J51="", "", '1) 日本 - 中国'!J51)</f>
        <v>46053</v>
      </c>
      <c r="I35" s="8">
        <f>IF('1) 日本 - 中国'!I51="", "", '1) 日本 - 中国'!I51)</f>
        <v>46053</v>
      </c>
      <c r="J35" s="175"/>
      <c r="K35" s="175" t="str">
        <f>IF('1) 日本 - 中国'!K51="", "", '1) 日本 - 中国'!K51)</f>
        <v/>
      </c>
      <c r="L35" s="146">
        <f>IF('1) 日本 - 中国'!M51="", "", '1) 日本 - 中国'!M51)</f>
        <v>46056</v>
      </c>
      <c r="M35" s="7">
        <f>IF('1) 日本 - 中国'!N51="", "", '1) 日本 - 中国'!N51)</f>
        <v>46056</v>
      </c>
      <c r="N35" s="146">
        <f>IF('1) 日本 - 中国'!O51="", "", '1) 日本 - 中国'!O51)</f>
        <v>46056</v>
      </c>
      <c r="O35" s="7">
        <f>IF('1) 日本 - 中国'!P51="", "", '1) 日本 - 中国'!P51)</f>
        <v>46057</v>
      </c>
      <c r="P35" s="146">
        <f>IF('1) 日本 - 中国'!Q51="", "", '1) 日本 - 中国'!Q51)</f>
        <v>46057</v>
      </c>
      <c r="Q35" s="146" t="str">
        <f>IF('1) 日本 - 中国'!Q33="", "", '1) 日本 - 中国'!Q33)</f>
        <v/>
      </c>
      <c r="R35" s="146" t="str">
        <f>IF('1) 日本 - 中国'!R33="", "", '1) 日本 - 中国'!R33)</f>
        <v/>
      </c>
      <c r="S35" s="174" t="str">
        <f>IF('1) 日本 - 中国'!S33="", "", '1) 日本 - 中国'!S33)</f>
        <v/>
      </c>
      <c r="T35" s="174" t="str">
        <f>IF('1) 日本 - 中国'!T33="", "", '1) 日本 - 中国'!T33)</f>
        <v/>
      </c>
      <c r="U35" s="174">
        <f>IF('1) 日本 - 中国'!W51="", "", '1) 日本 - 中国'!W51)</f>
        <v>46067</v>
      </c>
      <c r="V35" s="174"/>
      <c r="W35" s="146">
        <f t="shared" si="27"/>
        <v>46072</v>
      </c>
      <c r="X35" s="174" t="str">
        <f>IF('1) 日本 - 中国'!X51="", "", '1) 日本 - 中国'!X51)</f>
        <v/>
      </c>
      <c r="Y35" s="146">
        <f t="shared" si="28"/>
        <v>46074</v>
      </c>
      <c r="Z35" s="146">
        <f t="shared" si="29"/>
        <v>46075</v>
      </c>
      <c r="AA35" s="146">
        <f t="shared" si="30"/>
        <v>46076</v>
      </c>
    </row>
    <row r="36" spans="1:27" s="90" customFormat="1" ht="15" customHeight="1">
      <c r="A36" s="6">
        <f>IF('1) 日本 - 中国'!A52="", "", '1) 日本 - 中国'!A52)</f>
        <v>7</v>
      </c>
      <c r="B36" s="148" t="str">
        <f>IF('1) 日本 - 中国'!B52="", "", '1) 日本 - 中国'!B52)</f>
        <v>CA NAGOYA</v>
      </c>
      <c r="C36" s="140">
        <f>IF('1) 日本 - 中国'!C52="", "", '1) 日本 - 中国'!C52)</f>
        <v>2605</v>
      </c>
      <c r="D36" s="166" t="s">
        <v>80</v>
      </c>
      <c r="E36" s="165">
        <f>IF('1) 日本 - 中国'!E52="", "", '1) 日本 - 中国'!E52)</f>
        <v>2605</v>
      </c>
      <c r="F36" s="150" t="s">
        <v>84</v>
      </c>
      <c r="G36" s="173" t="str">
        <f>IF('1) 日本 - 中国'!G34="", "", '1) 日本 - 中国'!G34)</f>
        <v/>
      </c>
      <c r="H36" s="146">
        <f>IF('1) 日本 - 中国'!J52="", "", '1) 日本 - 中国'!J52)</f>
        <v>46060</v>
      </c>
      <c r="I36" s="8">
        <f>IF('1) 日本 - 中国'!I52="", "", '1) 日本 - 中国'!I52)</f>
        <v>46060</v>
      </c>
      <c r="J36" s="175"/>
      <c r="K36" s="146" t="str">
        <f>IF('1) 日本 - 中国'!K52="", "", '1) 日本 - 中国'!K52)</f>
        <v/>
      </c>
      <c r="L36" s="146">
        <f>IF('1) 日本 - 中国'!M52="", "", '1) 日本 - 中国'!M52)</f>
        <v>46063</v>
      </c>
      <c r="M36" s="7">
        <f>IF('1) 日本 - 中国'!N52="", "", '1) 日本 - 中国'!N52)</f>
        <v>46063</v>
      </c>
      <c r="N36" s="146">
        <f>IF('1) 日本 - 中国'!O52="", "", '1) 日本 - 中国'!O52)</f>
        <v>46063</v>
      </c>
      <c r="O36" s="7">
        <f>IF('1) 日本 - 中国'!P52="", "", '1) 日本 - 中国'!P52)</f>
        <v>46064</v>
      </c>
      <c r="P36" s="146">
        <f>IF('1) 日本 - 中国'!Q52="", "", '1) 日本 - 中国'!Q52)</f>
        <v>46064</v>
      </c>
      <c r="Q36" s="146" t="str">
        <f>IF('1) 日本 - 中国'!Q34="", "", '1) 日本 - 中国'!Q34)</f>
        <v/>
      </c>
      <c r="R36" s="146" t="str">
        <f>IF('1) 日本 - 中国'!R34="", "", '1) 日本 - 中国'!R34)</f>
        <v/>
      </c>
      <c r="S36" s="174" t="str">
        <f>IF('1) 日本 - 中国'!S34="", "", '1) 日本 - 中国'!S34)</f>
        <v/>
      </c>
      <c r="T36" s="174" t="str">
        <f>IF('1) 日本 - 中国'!T34="", "", '1) 日本 - 中国'!T34)</f>
        <v/>
      </c>
      <c r="U36" s="174">
        <f>IF('1) 日本 - 中国'!W52="", "", '1) 日本 - 中国'!W52)</f>
        <v>46074</v>
      </c>
      <c r="V36" s="174"/>
      <c r="W36" s="146">
        <f t="shared" si="27"/>
        <v>46079</v>
      </c>
      <c r="X36" s="174" t="str">
        <f>IF('1) 日本 - 中国'!X52="", "", '1) 日本 - 中国'!X52)</f>
        <v/>
      </c>
      <c r="Y36" s="146">
        <f t="shared" si="28"/>
        <v>46081</v>
      </c>
      <c r="Z36" s="146">
        <f t="shared" si="29"/>
        <v>46082</v>
      </c>
      <c r="AA36" s="146">
        <f t="shared" si="30"/>
        <v>46083</v>
      </c>
    </row>
    <row r="37" spans="1:27" s="90" customFormat="1" ht="15" customHeight="1">
      <c r="A37" s="6">
        <f>IF('1) 日本 - 中国'!A53="", "", '1) 日本 - 中国'!A53)</f>
        <v>8</v>
      </c>
      <c r="B37" s="148" t="str">
        <f>IF('1) 日本 - 中国'!B53="", "", '1) 日本 - 中国'!B53)</f>
        <v/>
      </c>
      <c r="C37" s="140" t="str">
        <f>IF('1) 日本 - 中国'!C53="", "", '1) 日本 - 中国'!C53)</f>
        <v/>
      </c>
      <c r="D37" s="166" t="s">
        <v>80</v>
      </c>
      <c r="E37" s="165" t="str">
        <f>IF('1) 日本 - 中国'!E53="", "", '1) 日本 - 中国'!E53)</f>
        <v/>
      </c>
      <c r="F37" s="150" t="s">
        <v>84</v>
      </c>
      <c r="G37" s="173" t="str">
        <f>IF('1) 日本 - 中国'!G35="", "", '1) 日本 - 中国'!G35)</f>
        <v/>
      </c>
      <c r="H37" s="146" t="str">
        <f>IF('1) 日本 - 中国'!J53="", "", '1) 日本 - 中国'!J53)</f>
        <v/>
      </c>
      <c r="I37" s="8" t="str">
        <f>IF('1) 日本 - 中国'!I53="", "", '1) 日本 - 中国'!I53)</f>
        <v/>
      </c>
      <c r="J37" s="175"/>
      <c r="K37" s="146" t="str">
        <f>IF('1) 日本 - 中国'!K53="", "", '1) 日本 - 中国'!K53)</f>
        <v/>
      </c>
      <c r="L37" s="146" t="str">
        <f>IF('1) 日本 - 中国'!M53="", "", '1) 日本 - 中国'!M53)</f>
        <v/>
      </c>
      <c r="M37" s="7" t="str">
        <f>IF('1) 日本 - 中国'!N53="", "", '1) 日本 - 中国'!N53)</f>
        <v/>
      </c>
      <c r="N37" s="146" t="str">
        <f>IF('1) 日本 - 中国'!O53="", "", '1) 日本 - 中国'!O53)</f>
        <v/>
      </c>
      <c r="O37" s="7" t="str">
        <f>IF('1) 日本 - 中国'!P53="", "", '1) 日本 - 中国'!P53)</f>
        <v/>
      </c>
      <c r="P37" s="146" t="str">
        <f>IF('1) 日本 - 中国'!Q53="", "", '1) 日本 - 中国'!Q53)</f>
        <v/>
      </c>
      <c r="Q37" s="146" t="str">
        <f>IF('1) 日本 - 中国'!Q35="", "", '1) 日本 - 中国'!Q35)</f>
        <v/>
      </c>
      <c r="R37" s="146" t="str">
        <f>IF('1) 日本 - 中国'!R35="", "", '1) 日本 - 中国'!R35)</f>
        <v/>
      </c>
      <c r="S37" s="174" t="str">
        <f>IF('1) 日本 - 中国'!S35="", "", '1) 日本 - 中国'!S35)</f>
        <v/>
      </c>
      <c r="T37" s="174" t="str">
        <f>IF('1) 日本 - 中国'!T35="", "", '1) 日本 - 中国'!T35)</f>
        <v/>
      </c>
      <c r="U37" s="174" t="str">
        <f>IF('1) 日本 - 中国'!W53="", "", '1) 日本 - 中国'!W53)</f>
        <v/>
      </c>
      <c r="V37" s="174"/>
      <c r="W37" s="146" t="str">
        <f t="shared" si="27"/>
        <v/>
      </c>
      <c r="X37" s="174" t="str">
        <f>IF('1) 日本 - 中国'!X53="", "", '1) 日本 - 中国'!X53)</f>
        <v/>
      </c>
      <c r="Y37" s="146" t="str">
        <f t="shared" si="28"/>
        <v/>
      </c>
      <c r="Z37" s="146" t="str">
        <f t="shared" si="29"/>
        <v/>
      </c>
      <c r="AA37" s="146" t="str">
        <f t="shared" si="30"/>
        <v/>
      </c>
    </row>
    <row r="38" spans="1:27" s="90" customFormat="1" ht="15" customHeight="1">
      <c r="A38" s="6">
        <f>IF('1) 日本 - 中国'!A54="", "", '1) 日本 - 中国'!A54)</f>
        <v>9</v>
      </c>
      <c r="B38" s="148" t="str">
        <f>IF('1) 日本 - 中国'!B54="", "", '1) 日本 - 中国'!B54)</f>
        <v/>
      </c>
      <c r="C38" s="140" t="str">
        <f>IF('1) 日本 - 中国'!C54="", "", '1) 日本 - 中国'!C54)</f>
        <v/>
      </c>
      <c r="D38" s="166" t="s">
        <v>80</v>
      </c>
      <c r="E38" s="165" t="str">
        <f>IF('1) 日本 - 中国'!E54="", "", '1) 日本 - 中国'!E54)</f>
        <v/>
      </c>
      <c r="F38" s="150" t="s">
        <v>84</v>
      </c>
      <c r="G38" s="173" t="str">
        <f>IF('1) 日本 - 中国'!G36="", "", '1) 日本 - 中国'!G36)</f>
        <v/>
      </c>
      <c r="H38" s="146" t="str">
        <f>IF('1) 日本 - 中国'!J54="", "", '1) 日本 - 中国'!J54)</f>
        <v/>
      </c>
      <c r="I38" s="8" t="str">
        <f>IF('1) 日本 - 中国'!I54="", "", '1) 日本 - 中国'!I54)</f>
        <v/>
      </c>
      <c r="J38" s="175"/>
      <c r="K38" s="146" t="str">
        <f>IF('1) 日本 - 中国'!K54="", "", '1) 日本 - 中国'!K54)</f>
        <v/>
      </c>
      <c r="L38" s="146" t="str">
        <f>IF('1) 日本 - 中国'!M54="", "", '1) 日本 - 中国'!M54)</f>
        <v/>
      </c>
      <c r="M38" s="7" t="str">
        <f>IF('1) 日本 - 中国'!N54="", "", '1) 日本 - 中国'!N54)</f>
        <v/>
      </c>
      <c r="N38" s="146" t="str">
        <f>IF('1) 日本 - 中国'!O54="", "", '1) 日本 - 中国'!O54)</f>
        <v/>
      </c>
      <c r="O38" s="7" t="str">
        <f>IF('1) 日本 - 中国'!P54="", "", '1) 日本 - 中国'!P54)</f>
        <v/>
      </c>
      <c r="P38" s="146" t="str">
        <f>IF('1) 日本 - 中国'!Q54="", "", '1) 日本 - 中国'!Q54)</f>
        <v/>
      </c>
      <c r="Q38" s="146" t="str">
        <f>IF('1) 日本 - 中国'!Q36="", "", '1) 日本 - 中国'!Q36)</f>
        <v/>
      </c>
      <c r="R38" s="146" t="str">
        <f>IF('1) 日本 - 中国'!R36="", "", '1) 日本 - 中国'!R36)</f>
        <v/>
      </c>
      <c r="S38" s="174" t="str">
        <f>IF('1) 日本 - 中国'!S36="", "", '1) 日本 - 中国'!S36)</f>
        <v/>
      </c>
      <c r="T38" s="174" t="str">
        <f>IF('1) 日本 - 中国'!T36="", "", '1) 日本 - 中国'!T36)</f>
        <v/>
      </c>
      <c r="U38" s="174" t="str">
        <f>IF('1) 日本 - 中国'!W54="", "", '1) 日本 - 中国'!W54)</f>
        <v/>
      </c>
      <c r="V38" s="174"/>
      <c r="W38" s="146" t="str">
        <f t="shared" si="27"/>
        <v/>
      </c>
      <c r="X38" s="174" t="str">
        <f>IF('1) 日本 - 中国'!X54="", "", '1) 日本 - 中国'!X54)</f>
        <v/>
      </c>
      <c r="Y38" s="146" t="str">
        <f t="shared" si="28"/>
        <v/>
      </c>
      <c r="Z38" s="146" t="str">
        <f t="shared" si="29"/>
        <v/>
      </c>
      <c r="AA38" s="146" t="str">
        <f t="shared" si="30"/>
        <v/>
      </c>
    </row>
    <row r="39" spans="1:27" s="90" customFormat="1" ht="15" customHeight="1">
      <c r="A39" s="147">
        <f>IF('1) 日本 - 中国'!A37="", "", '1) 日本 - 中国'!A37)</f>
        <v>9</v>
      </c>
      <c r="B39" s="148" t="str">
        <f>IF('1) 日本 - 中国'!B37="", "", '1) 日本 - 中国'!B37)</f>
        <v/>
      </c>
      <c r="C39" s="140"/>
      <c r="D39" s="166"/>
      <c r="E39" s="165"/>
      <c r="F39" s="150"/>
      <c r="G39" s="173" t="str">
        <f>IF('1) 日本 - 中国'!G37="", "", '1) 日本 - 中国'!G37)</f>
        <v/>
      </c>
      <c r="H39" s="146" t="str">
        <f>IF('1) 日本 - 中国'!H37="", "", '1) 日本 - 中国'!H37)</f>
        <v/>
      </c>
      <c r="I39" s="8" t="str">
        <f>IF('1) 日本 - 中国'!I37="", "", '1) 日本 - 中国'!I37)</f>
        <v/>
      </c>
      <c r="J39" s="175" t="str">
        <f>IF('1) 日本 - 中国'!J37="", "", '1) 日本 - 中国'!J37)</f>
        <v/>
      </c>
      <c r="K39" s="146" t="str">
        <f>IF('1) 日本 - 中国'!K37="", "", '1) 日本 - 中国'!K37)</f>
        <v/>
      </c>
      <c r="L39" s="146" t="str">
        <f>IF('1) 日本 - 中国'!L37="", "", '1) 日本 - 中国'!L37)</f>
        <v/>
      </c>
      <c r="M39" s="7" t="str">
        <f>IF('1) 日本 - 中国'!M37="", "", '1) 日本 - 中国'!M37)</f>
        <v/>
      </c>
      <c r="N39" s="146" t="str">
        <f>IF('1) 日本 - 中国'!N37="", "", '1) 日本 - 中国'!N37)</f>
        <v/>
      </c>
      <c r="O39" s="7" t="str">
        <f>IF('1) 日本 - 中国'!O37="", "", '1) 日本 - 中国'!O37)</f>
        <v/>
      </c>
      <c r="P39" s="146" t="str">
        <f>IF('1) 日本 - 中国'!P37="", "", '1) 日本 - 中国'!P37)</f>
        <v/>
      </c>
      <c r="Q39" s="146" t="str">
        <f>IF('1) 日本 - 中国'!Q37="", "", '1) 日本 - 中国'!Q37)</f>
        <v/>
      </c>
      <c r="R39" s="146" t="str">
        <f>IF('1) 日本 - 中国'!R37="", "", '1) 日本 - 中国'!R37)</f>
        <v/>
      </c>
      <c r="S39" s="146" t="str">
        <f>IF('1) 日本 - 中国'!S37="", "", '1) 日本 - 中国'!S37)</f>
        <v/>
      </c>
      <c r="T39" s="146" t="str">
        <f>IF('1) 日本 - 中国'!T37="", "", '1) 日本 - 中国'!T37)</f>
        <v/>
      </c>
      <c r="U39" s="146" t="str">
        <f>IF('1) 日本 - 中国'!U37="", "", '1) 日本 - 中国'!U37)</f>
        <v/>
      </c>
      <c r="V39" s="146"/>
      <c r="W39" s="146" t="str">
        <f t="shared" ref="W39" si="31">IF(U39="","",U39+5)</f>
        <v/>
      </c>
      <c r="X39" s="146"/>
      <c r="Y39" s="173" t="str">
        <f>IF(W39="","",W39+2)</f>
        <v/>
      </c>
      <c r="Z39" s="173" t="str">
        <f>IF(Y39="","",Y39+1)</f>
        <v/>
      </c>
      <c r="AA39" s="173" t="str">
        <f>IF(Z39="","",Z39+1)</f>
        <v/>
      </c>
    </row>
    <row r="40" spans="1:27" s="90" customFormat="1" ht="15" customHeight="1">
      <c r="A40" s="176">
        <f>IF('1) 日本 - 中国'!A38="", "", '1) 日本 - 中国'!A38)</f>
        <v>10</v>
      </c>
      <c r="B40" s="153" t="str">
        <f>IF('1) 日本 - 中国'!B38="", "", '1) 日本 - 中国'!B38)</f>
        <v/>
      </c>
      <c r="C40" s="154"/>
      <c r="D40" s="177"/>
      <c r="E40" s="178"/>
      <c r="F40" s="157"/>
      <c r="G40" s="179" t="str">
        <f>IF('1) 日本 - 中国'!G38="", "", '1) 日本 - 中国'!G38)</f>
        <v/>
      </c>
      <c r="H40" s="158" t="str">
        <f>IF('1) 日本 - 中国'!H38="", "", '1) 日本 - 中国'!H38)</f>
        <v/>
      </c>
      <c r="I40" s="180" t="str">
        <f>IF('1) 日本 - 中国'!I38="", "", '1) 日本 - 中国'!I38)</f>
        <v/>
      </c>
      <c r="J40" s="181" t="str">
        <f>IF('1) 日本 - 中国'!J38="", "", '1) 日本 - 中国'!J38)</f>
        <v/>
      </c>
      <c r="K40" s="158" t="str">
        <f>IF('1) 日本 - 中国'!K38="", "", '1) 日本 - 中国'!K38)</f>
        <v/>
      </c>
      <c r="L40" s="158" t="str">
        <f>IF('1) 日本 - 中国'!L38="", "", '1) 日本 - 中国'!L38)</f>
        <v/>
      </c>
      <c r="M40" s="182" t="str">
        <f>IF('1) 日本 - 中国'!M38="", "", '1) 日本 - 中国'!M38)</f>
        <v/>
      </c>
      <c r="N40" s="158" t="str">
        <f>IF('1) 日本 - 中国'!N38="", "", '1) 日本 - 中国'!N38)</f>
        <v/>
      </c>
      <c r="O40" s="182" t="str">
        <f>IF('1) 日本 - 中国'!O38="", "", '1) 日本 - 中国'!O38)</f>
        <v/>
      </c>
      <c r="P40" s="158" t="str">
        <f>IF('1) 日本 - 中国'!P38="", "", '1) 日本 - 中国'!P38)</f>
        <v/>
      </c>
      <c r="Q40" s="158" t="str">
        <f>IF('1) 日本 - 中国'!Q38="", "", '1) 日本 - 中国'!Q38)</f>
        <v/>
      </c>
      <c r="R40" s="158" t="str">
        <f>IF('1) 日本 - 中国'!R38="", "", '1) 日本 - 中国'!R38)</f>
        <v/>
      </c>
      <c r="S40" s="158" t="str">
        <f>IF('1) 日本 - 中国'!S38="", "", '1) 日本 - 中国'!S38)</f>
        <v/>
      </c>
      <c r="T40" s="158" t="str">
        <f>IF('1) 日本 - 中国'!T38="", "", '1) 日本 - 中国'!T38)</f>
        <v/>
      </c>
      <c r="U40" s="158" t="str">
        <f>IF('1) 日本 - 中国'!U38="", "", '1) 日本 - 中国'!U38)</f>
        <v/>
      </c>
      <c r="V40" s="158"/>
      <c r="W40" s="158" t="str">
        <f>IF(U40="","",U40+5)</f>
        <v/>
      </c>
      <c r="X40" s="158"/>
      <c r="Y40" s="179" t="str">
        <f>IF(W40="","",W40+2)</f>
        <v/>
      </c>
      <c r="Z40" s="179" t="str">
        <f>IF(Y40="","",Y40+1)</f>
        <v/>
      </c>
      <c r="AA40" s="179" t="str">
        <f>IF(Z40="","",Z40+1)</f>
        <v/>
      </c>
    </row>
    <row r="41" spans="1:27" ht="15" customHeight="1">
      <c r="A41" s="28" t="s">
        <v>67</v>
      </c>
      <c r="B41" s="106"/>
      <c r="C41" s="107"/>
      <c r="D41" s="107"/>
      <c r="E41" s="107"/>
      <c r="F41" s="107"/>
      <c r="G41" s="62"/>
      <c r="H41" s="8"/>
      <c r="I41" s="7"/>
      <c r="J41" s="7"/>
      <c r="K41" s="7"/>
      <c r="L41" s="7"/>
      <c r="M41" s="7"/>
      <c r="N41" s="8"/>
      <c r="O41" s="7"/>
    </row>
    <row r="42" spans="1:27" s="28" customFormat="1" ht="15" customHeight="1">
      <c r="A42" s="90"/>
      <c r="B42" s="90"/>
      <c r="C42" s="90"/>
      <c r="D42" s="90"/>
      <c r="E42" s="90"/>
      <c r="F42" s="90"/>
      <c r="G42" s="100"/>
      <c r="H42" s="90"/>
      <c r="I42" s="90"/>
      <c r="J42" s="90"/>
      <c r="K42" s="90"/>
      <c r="L42" s="100"/>
      <c r="M42" s="100"/>
      <c r="N42" s="100"/>
      <c r="O42" s="100"/>
      <c r="P42" s="90"/>
      <c r="Q42" s="90"/>
      <c r="R42" s="90"/>
      <c r="S42" s="90"/>
      <c r="T42" s="100"/>
      <c r="U42" s="100"/>
      <c r="V42" s="90"/>
      <c r="W42" s="100"/>
      <c r="X42" s="90"/>
    </row>
    <row r="43" spans="1:27" s="28" customFormat="1" ht="15" customHeight="1">
      <c r="A43" s="90"/>
      <c r="B43" s="90"/>
      <c r="C43" s="90"/>
      <c r="D43" s="90"/>
      <c r="E43" s="90"/>
      <c r="F43" s="90"/>
      <c r="G43" s="100"/>
      <c r="H43" s="90"/>
      <c r="I43" s="90"/>
      <c r="J43" s="90"/>
      <c r="K43" s="90"/>
      <c r="L43" s="100"/>
      <c r="M43" s="100"/>
      <c r="N43" s="100"/>
      <c r="O43" s="100"/>
      <c r="P43" s="90"/>
      <c r="Q43" s="90"/>
      <c r="R43" s="90"/>
      <c r="S43" s="90"/>
      <c r="T43" s="100"/>
      <c r="U43" s="100"/>
      <c r="V43" s="90"/>
      <c r="W43" s="100"/>
      <c r="X43" s="90"/>
    </row>
    <row r="44" spans="1:27" s="28" customFormat="1" ht="15" customHeight="1">
      <c r="G44" s="35"/>
      <c r="H44" s="90"/>
      <c r="I44" s="90"/>
      <c r="J44" s="90"/>
      <c r="K44" s="90"/>
      <c r="L44" s="35"/>
      <c r="M44" s="100"/>
      <c r="N44" s="100"/>
      <c r="O44" s="100"/>
      <c r="P44" s="90"/>
      <c r="Q44" s="90"/>
      <c r="R44" s="90"/>
      <c r="S44" s="90"/>
      <c r="T44" s="100"/>
      <c r="U44" s="100"/>
      <c r="V44" s="90"/>
      <c r="W44" s="100"/>
      <c r="X44" s="90"/>
    </row>
    <row r="45" spans="1:27" s="28" customFormat="1" ht="15" customHeight="1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</row>
    <row r="46" spans="1:27" s="28" customFormat="1" ht="15" customHeight="1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</row>
    <row r="47" spans="1:27" s="90" customFormat="1" ht="15" customHeight="1">
      <c r="A47" s="109"/>
      <c r="B47" s="110"/>
      <c r="C47" s="111"/>
      <c r="D47" s="111"/>
      <c r="E47" s="111"/>
      <c r="F47" s="111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90" customFormat="1" ht="15" customHeight="1">
      <c r="A48" s="109"/>
      <c r="B48" s="110"/>
      <c r="C48" s="111"/>
      <c r="D48" s="111"/>
      <c r="E48" s="111"/>
      <c r="F48" s="111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90" customFormat="1" ht="15" customHeight="1">
      <c r="A49" s="109"/>
      <c r="B49" s="110"/>
      <c r="C49" s="111"/>
      <c r="D49" s="111"/>
      <c r="E49" s="111"/>
      <c r="F49" s="111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28" customFormat="1" ht="15" customHeight="1">
      <c r="A50" s="109"/>
      <c r="B50" s="110"/>
      <c r="C50" s="111"/>
      <c r="D50" s="111"/>
      <c r="E50" s="111"/>
      <c r="F50" s="111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28" customFormat="1" ht="15" customHeight="1">
      <c r="A51" s="109"/>
      <c r="B51" s="110"/>
      <c r="C51" s="111"/>
      <c r="D51" s="111"/>
      <c r="E51" s="111"/>
      <c r="F51" s="111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28" customFormat="1" ht="15" customHeight="1">
      <c r="A52" s="109"/>
      <c r="B52" s="110"/>
      <c r="C52" s="111"/>
      <c r="D52" s="111"/>
      <c r="E52" s="111"/>
      <c r="F52" s="111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0" customFormat="1" ht="15" customHeight="1">
      <c r="A53" s="109"/>
      <c r="B53" s="110"/>
      <c r="C53" s="111"/>
      <c r="D53" s="111"/>
      <c r="E53" s="111"/>
      <c r="F53" s="111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0" customFormat="1" ht="15" customHeight="1">
      <c r="A54" s="109"/>
      <c r="B54" s="110"/>
      <c r="C54" s="111"/>
      <c r="D54" s="111"/>
      <c r="E54" s="111"/>
      <c r="F54" s="111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0" customFormat="1" ht="15" customHeight="1">
      <c r="A55" s="109"/>
      <c r="B55" s="110"/>
      <c r="C55" s="111"/>
      <c r="D55" s="111"/>
      <c r="E55" s="111"/>
      <c r="F55" s="111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0" customFormat="1" ht="15" customHeight="1">
      <c r="A56" s="109"/>
      <c r="B56" s="110"/>
      <c r="C56" s="111"/>
      <c r="D56" s="111"/>
      <c r="E56" s="111"/>
      <c r="F56" s="111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90" customFormat="1" ht="15" customHeight="1">
      <c r="A57" s="109"/>
      <c r="B57" s="110"/>
      <c r="C57" s="111"/>
      <c r="D57" s="111"/>
      <c r="E57" s="111"/>
      <c r="F57" s="111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s="90" customFormat="1" ht="15" customHeight="1">
      <c r="A58" s="109"/>
      <c r="B58" s="110"/>
      <c r="C58" s="111"/>
      <c r="D58" s="111"/>
      <c r="E58" s="111"/>
      <c r="F58" s="111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s="28" customFormat="1" ht="15" customHeight="1">
      <c r="A59" s="90"/>
    </row>
    <row r="60" spans="1:24" s="28" customFormat="1" ht="15" customHeight="1"/>
    <row r="61" spans="1:24" s="28" customFormat="1" ht="15" customHeight="1"/>
    <row r="62" spans="1:24" s="28" customFormat="1" ht="15" customHeight="1">
      <c r="A62" s="35"/>
    </row>
    <row r="63" spans="1:24" s="28" customFormat="1" ht="15" customHeight="1"/>
    <row r="64" spans="1:24" s="28" customFormat="1" ht="15" customHeight="1"/>
    <row r="65" spans="1:27" s="28" customFormat="1" ht="15" customHeight="1"/>
    <row r="66" spans="1:27" s="28" customFormat="1" ht="15" customHeight="1"/>
    <row r="67" spans="1:27" s="28" customFormat="1" ht="15" customHeight="1">
      <c r="C67" s="90"/>
      <c r="D67" s="90"/>
      <c r="E67" s="90"/>
      <c r="F67" s="90"/>
    </row>
    <row r="68" spans="1:27" s="28" customFormat="1" ht="15" customHeight="1"/>
    <row r="69" spans="1:27" s="28" customFormat="1" ht="15" customHeight="1"/>
    <row r="70" spans="1:27" s="28" customFormat="1" ht="15" customHeight="1"/>
    <row r="71" spans="1:27" ht="15.75" customHeight="1">
      <c r="A71" s="87"/>
      <c r="B71" s="87"/>
      <c r="C71" s="113"/>
      <c r="D71" s="113"/>
      <c r="E71" s="113"/>
      <c r="F71" s="113"/>
      <c r="G71" s="113"/>
      <c r="H71" s="113"/>
      <c r="I71" s="112"/>
      <c r="J71" s="20"/>
      <c r="K71" s="112"/>
      <c r="L71" s="113"/>
      <c r="M71" s="87"/>
      <c r="N71" s="20"/>
      <c r="O71" s="87"/>
      <c r="P71" s="87"/>
      <c r="Q71" s="20"/>
      <c r="R71" s="20"/>
      <c r="S71" s="20"/>
      <c r="T71" s="20"/>
      <c r="U71" s="20"/>
      <c r="V71" s="20"/>
      <c r="W71" s="20"/>
      <c r="X71" s="20"/>
      <c r="Y71" s="87"/>
      <c r="Z71" s="87"/>
      <c r="AA71" s="87"/>
    </row>
    <row r="72" spans="1:27" ht="15.75" customHeight="1">
      <c r="A72" s="87"/>
      <c r="B72" s="87"/>
      <c r="C72" s="113"/>
      <c r="D72" s="113"/>
      <c r="E72" s="113"/>
      <c r="F72" s="113"/>
      <c r="G72" s="113"/>
      <c r="H72" s="113"/>
      <c r="I72" s="112"/>
      <c r="J72" s="20"/>
      <c r="K72" s="112"/>
      <c r="L72" s="113"/>
      <c r="M72" s="87"/>
      <c r="N72" s="20"/>
      <c r="O72" s="87"/>
      <c r="P72" s="87"/>
      <c r="Q72" s="20"/>
      <c r="R72" s="20"/>
      <c r="S72" s="20"/>
      <c r="T72" s="20"/>
      <c r="U72" s="20"/>
      <c r="V72" s="20"/>
      <c r="W72" s="20"/>
      <c r="X72" s="20"/>
      <c r="Y72" s="87"/>
      <c r="Z72" s="87"/>
      <c r="AA72" s="87"/>
    </row>
    <row r="73" spans="1:27" ht="15.75" customHeight="1">
      <c r="A73" s="114"/>
      <c r="B73" s="114"/>
      <c r="I73" s="19"/>
      <c r="J73" s="19"/>
      <c r="K73" s="19"/>
      <c r="N73" s="19"/>
      <c r="Q73" s="19"/>
      <c r="R73" s="19"/>
      <c r="S73" s="19"/>
      <c r="T73" s="19"/>
      <c r="U73" s="19"/>
      <c r="V73" s="19"/>
      <c r="W73" s="19"/>
      <c r="X73" s="19"/>
    </row>
    <row r="75" spans="1:27" ht="15.75" customHeight="1">
      <c r="A75" s="87"/>
      <c r="B75" s="87"/>
      <c r="C75" s="87"/>
      <c r="D75" s="87"/>
      <c r="E75" s="87"/>
      <c r="F75" s="87"/>
      <c r="G75" s="87"/>
      <c r="H75" s="87"/>
      <c r="I75" s="20"/>
      <c r="J75" s="20"/>
      <c r="K75" s="20"/>
      <c r="L75" s="87"/>
      <c r="M75" s="87"/>
      <c r="N75" s="20"/>
      <c r="O75" s="87"/>
      <c r="P75" s="87"/>
      <c r="Q75" s="20"/>
      <c r="R75" s="20"/>
      <c r="S75" s="20"/>
      <c r="T75" s="20"/>
      <c r="U75" s="20"/>
      <c r="V75" s="20"/>
      <c r="W75" s="20"/>
      <c r="X75" s="20"/>
    </row>
    <row r="76" spans="1:27" ht="15.75" customHeight="1">
      <c r="A76" s="87"/>
      <c r="B76" s="87"/>
      <c r="C76" s="87"/>
      <c r="D76" s="87"/>
      <c r="E76" s="87"/>
      <c r="F76" s="87"/>
      <c r="G76" s="87"/>
      <c r="H76" s="87"/>
      <c r="I76" s="20"/>
      <c r="J76" s="20"/>
      <c r="K76" s="20"/>
      <c r="L76" s="87"/>
      <c r="M76" s="87"/>
      <c r="N76" s="20"/>
      <c r="O76" s="87"/>
      <c r="P76" s="87"/>
      <c r="Q76" s="20"/>
      <c r="R76" s="20"/>
      <c r="S76" s="20"/>
      <c r="T76" s="20"/>
      <c r="U76" s="20"/>
      <c r="V76" s="20"/>
      <c r="W76" s="20"/>
      <c r="X76" s="20"/>
    </row>
    <row r="77" spans="1:27" ht="15.75" customHeight="1">
      <c r="I77" s="19"/>
      <c r="J77" s="19"/>
      <c r="K77" s="19"/>
      <c r="N77" s="19"/>
      <c r="Q77" s="19"/>
      <c r="R77" s="19"/>
      <c r="S77" s="19"/>
      <c r="T77" s="19"/>
      <c r="U77" s="19"/>
      <c r="V77" s="19"/>
      <c r="W77" s="19"/>
      <c r="X77" s="19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5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7"/>
  <sheetViews>
    <sheetView view="pageBreakPreview" topLeftCell="A7" zoomScale="70" zoomScaleNormal="70" zoomScaleSheetLayoutView="70" workbookViewId="0">
      <selection activeCell="T30" sqref="T30"/>
    </sheetView>
  </sheetViews>
  <sheetFormatPr defaultColWidth="7.6328125" defaultRowHeight="15.75" customHeight="1" outlineLevelCol="1"/>
  <cols>
    <col min="1" max="1" width="15.90625" style="18" customWidth="1"/>
    <col min="2" max="3" width="15.90625" style="18" hidden="1" customWidth="1" outlineLevel="1"/>
    <col min="4" max="4" width="15.90625" style="18" customWidth="1" collapsed="1"/>
    <col min="5" max="5" width="2.08984375" style="18" customWidth="1"/>
    <col min="6" max="6" width="7.90625" style="18" customWidth="1"/>
    <col min="7" max="7" width="20.6328125" style="18" customWidth="1"/>
    <col min="8" max="8" width="7" style="18" bestFit="1" customWidth="1"/>
    <col min="9" max="9" width="3.453125" style="18" bestFit="1" customWidth="1"/>
    <col min="10" max="10" width="7" style="18" bestFit="1" customWidth="1"/>
    <col min="11" max="11" width="4.36328125" style="18" bestFit="1" customWidth="1"/>
    <col min="12" max="12" width="15.6328125" style="18" hidden="1" customWidth="1" outlineLevel="1"/>
    <col min="13" max="13" width="15.6328125" style="18" customWidth="1" collapsed="1"/>
    <col min="14" max="14" width="15.6328125" style="18" hidden="1" customWidth="1" outlineLevel="1"/>
    <col min="15" max="15" width="2.08984375" style="18" customWidth="1" collapsed="1"/>
    <col min="16" max="16" width="15.6328125" style="18" hidden="1" customWidth="1" outlineLevel="1"/>
    <col min="17" max="17" width="15.6328125" style="18" customWidth="1" collapsed="1"/>
    <col min="18" max="21" width="15.6328125" style="18" customWidth="1"/>
    <col min="22" max="23" width="15.90625" style="18" hidden="1" customWidth="1" outlineLevel="1"/>
    <col min="24" max="24" width="2.08984375" style="18" customWidth="1" collapsed="1"/>
    <col min="25" max="25" width="15.6328125" style="18" hidden="1" customWidth="1" outlineLevel="1"/>
    <col min="26" max="26" width="15.6328125" style="18" customWidth="1" collapsed="1"/>
    <col min="27" max="27" width="2.08984375" style="18" customWidth="1"/>
    <col min="28" max="28" width="13.90625" style="18" customWidth="1"/>
    <col min="29" max="30" width="13.90625" style="18" hidden="1" customWidth="1" outlineLevel="1"/>
    <col min="31" max="31" width="13.90625" style="18" customWidth="1" collapsed="1"/>
    <col min="32" max="42" width="13.90625" style="18" customWidth="1"/>
    <col min="43" max="16384" width="7.6328125" style="18"/>
  </cols>
  <sheetData>
    <row r="1" spans="1:31" ht="15.75" customHeight="1">
      <c r="C1" s="74"/>
      <c r="D1" s="74"/>
      <c r="E1" s="74"/>
      <c r="F1" s="384" t="s">
        <v>86</v>
      </c>
      <c r="G1" s="384"/>
      <c r="H1" s="384"/>
      <c r="I1" s="384"/>
      <c r="J1" s="384"/>
      <c r="K1" s="384"/>
      <c r="L1" s="384"/>
      <c r="M1" s="27"/>
      <c r="N1" s="75"/>
      <c r="O1" s="75"/>
      <c r="P1" s="76"/>
      <c r="Q1" s="385" t="str">
        <f>'1) 日本 - 中国'!M2</f>
        <v>2026年1月スケジュール</v>
      </c>
      <c r="R1" s="385"/>
      <c r="S1" s="385"/>
      <c r="T1" s="76"/>
      <c r="U1" s="76"/>
      <c r="V1" s="76"/>
      <c r="W1" s="76"/>
      <c r="X1" s="76"/>
      <c r="Z1" s="78"/>
      <c r="AA1" s="78"/>
      <c r="AB1" s="78"/>
      <c r="AC1" s="78"/>
      <c r="AD1" s="78"/>
      <c r="AE1" s="78"/>
    </row>
    <row r="2" spans="1:31" ht="15.75" customHeight="1">
      <c r="C2" s="74"/>
      <c r="D2" s="74"/>
      <c r="E2" s="74"/>
      <c r="F2" s="384"/>
      <c r="G2" s="384"/>
      <c r="H2" s="384"/>
      <c r="I2" s="384"/>
      <c r="J2" s="384"/>
      <c r="K2" s="384"/>
      <c r="L2" s="384"/>
      <c r="M2" s="25"/>
      <c r="N2" s="75"/>
      <c r="O2" s="75"/>
      <c r="P2" s="76"/>
      <c r="Q2" s="385"/>
      <c r="R2" s="385"/>
      <c r="S2" s="385"/>
      <c r="T2" s="76"/>
      <c r="U2" s="76"/>
      <c r="V2" s="76"/>
      <c r="W2" s="76"/>
      <c r="X2" s="76"/>
      <c r="Z2" s="78"/>
      <c r="AA2" s="78"/>
      <c r="AB2" s="78"/>
      <c r="AC2" s="78"/>
      <c r="AD2" s="78"/>
      <c r="AE2" s="78"/>
    </row>
    <row r="3" spans="1:31" ht="15.75" customHeight="1">
      <c r="C3" s="74"/>
      <c r="D3" s="74"/>
      <c r="E3" s="74"/>
      <c r="F3" s="384"/>
      <c r="G3" s="384"/>
      <c r="H3" s="384"/>
      <c r="I3" s="384"/>
      <c r="J3" s="384"/>
      <c r="K3" s="384"/>
      <c r="L3" s="384"/>
      <c r="M3" s="25"/>
      <c r="N3" s="75"/>
      <c r="O3" s="75"/>
      <c r="P3" s="75"/>
      <c r="Q3" s="26"/>
      <c r="R3" s="68" t="s">
        <v>1</v>
      </c>
      <c r="S3" s="69" t="s">
        <v>2</v>
      </c>
      <c r="T3" s="69"/>
      <c r="U3" s="69"/>
      <c r="Y3" s="24"/>
      <c r="Z3" s="24" t="s">
        <v>3</v>
      </c>
      <c r="AA3" s="390">
        <f>'1) 日本 - 中国'!U3</f>
        <v>46044</v>
      </c>
      <c r="AB3" s="390"/>
    </row>
    <row r="4" spans="1:31" ht="15.75" customHeight="1">
      <c r="C4" s="79"/>
      <c r="D4" s="79"/>
      <c r="E4" s="79"/>
      <c r="F4" s="386" t="s">
        <v>87</v>
      </c>
      <c r="G4" s="386"/>
      <c r="H4" s="386"/>
      <c r="I4" s="386"/>
      <c r="J4" s="386"/>
      <c r="K4" s="386"/>
      <c r="L4" s="386"/>
      <c r="M4" s="386"/>
      <c r="N4" s="70"/>
      <c r="O4" s="70"/>
      <c r="P4" s="70"/>
      <c r="Q4" s="70"/>
      <c r="R4" s="70"/>
      <c r="S4" s="69" t="s">
        <v>4</v>
      </c>
      <c r="T4" s="69"/>
      <c r="U4" s="69"/>
      <c r="Y4" s="80"/>
      <c r="Z4" s="80" t="s">
        <v>5</v>
      </c>
      <c r="AA4" s="81" t="str">
        <f>'1) 日本 - 中国'!U4</f>
        <v>No.577 (R-6)</v>
      </c>
      <c r="AD4" s="22"/>
    </row>
    <row r="5" spans="1:31" ht="15.75" customHeight="1" thickBot="1">
      <c r="A5" s="82"/>
      <c r="B5" s="82"/>
      <c r="C5" s="82"/>
      <c r="D5" s="82"/>
      <c r="E5" s="82"/>
      <c r="F5" s="82"/>
      <c r="G5" s="82"/>
      <c r="H5" s="83"/>
      <c r="I5" s="83"/>
      <c r="J5" s="83"/>
      <c r="K5" s="83"/>
      <c r="L5" s="82"/>
      <c r="M5" s="83"/>
      <c r="N5" s="83"/>
      <c r="O5" s="83"/>
      <c r="P5" s="83"/>
      <c r="Q5" s="83"/>
      <c r="R5" s="83"/>
      <c r="S5" s="83"/>
      <c r="T5" s="84"/>
      <c r="U5" s="84"/>
      <c r="V5" s="82"/>
      <c r="W5" s="82"/>
      <c r="X5" s="82"/>
      <c r="Y5" s="82"/>
      <c r="Z5" s="82"/>
      <c r="AA5" s="82"/>
      <c r="AB5" s="82"/>
      <c r="AC5" s="82"/>
      <c r="AD5" s="85"/>
      <c r="AE5" s="82"/>
    </row>
    <row r="6" spans="1:31" ht="15" customHeight="1">
      <c r="L6" s="23"/>
      <c r="Q6" s="86"/>
    </row>
    <row r="7" spans="1:31" ht="15" customHeight="1">
      <c r="A7" s="120" t="s">
        <v>102</v>
      </c>
      <c r="F7" s="120" t="s">
        <v>104</v>
      </c>
      <c r="G7" s="87"/>
      <c r="Q7" s="20"/>
      <c r="AB7" s="28"/>
    </row>
    <row r="8" spans="1:31" ht="15" customHeight="1">
      <c r="A8" s="30" t="s">
        <v>99</v>
      </c>
      <c r="B8" s="30"/>
      <c r="C8" s="30"/>
      <c r="D8" s="30" t="s">
        <v>9</v>
      </c>
      <c r="E8" s="30"/>
      <c r="F8" s="366" t="s">
        <v>6</v>
      </c>
      <c r="G8" s="345" t="s">
        <v>7</v>
      </c>
      <c r="H8" s="345" t="s">
        <v>8</v>
      </c>
      <c r="I8" s="351"/>
      <c r="J8" s="351"/>
      <c r="K8" s="352"/>
      <c r="L8" s="39"/>
      <c r="M8" s="30" t="str">
        <f>'1) 日本 - 中国'!H8</f>
        <v>上海</v>
      </c>
      <c r="N8" s="39"/>
      <c r="O8" s="30"/>
      <c r="P8" s="30"/>
      <c r="Q8" s="30" t="str">
        <f>'1) 日本 - 中国'!L8</f>
        <v>中関</v>
      </c>
      <c r="R8" s="30" t="str">
        <f>'1) 日本 - 中国'!M8</f>
        <v>水島</v>
      </c>
      <c r="S8" s="30" t="str">
        <f>'1) 日本 - 中国'!N8</f>
        <v>福山</v>
      </c>
      <c r="T8" s="30" t="str">
        <f>'1) 日本 - 中国'!O8</f>
        <v>高松</v>
      </c>
      <c r="U8" s="30" t="str">
        <f>'1) 日本 - 中国'!P8</f>
        <v>伊予三島</v>
      </c>
      <c r="V8" s="30"/>
      <c r="W8" s="30"/>
      <c r="X8" s="39"/>
      <c r="Y8" s="39"/>
      <c r="Z8" s="30" t="str">
        <f>'1) 日本 - 中国'!U8</f>
        <v>上海</v>
      </c>
      <c r="AA8" s="39"/>
      <c r="AB8" s="30" t="str">
        <f>D8</f>
        <v>上海</v>
      </c>
      <c r="AC8" s="30"/>
      <c r="AD8" s="30"/>
      <c r="AE8" s="30" t="str">
        <f>A8</f>
        <v>ホーチミン</v>
      </c>
    </row>
    <row r="9" spans="1:31" ht="15" customHeight="1">
      <c r="A9" s="31" t="s">
        <v>93</v>
      </c>
      <c r="B9" s="31"/>
      <c r="C9" s="31"/>
      <c r="D9" s="31" t="s">
        <v>100</v>
      </c>
      <c r="E9" s="31"/>
      <c r="F9" s="366"/>
      <c r="G9" s="346"/>
      <c r="H9" s="346" t="s">
        <v>90</v>
      </c>
      <c r="I9" s="387"/>
      <c r="J9" s="353" t="s">
        <v>92</v>
      </c>
      <c r="K9" s="355"/>
      <c r="L9" s="40"/>
      <c r="M9" s="31" t="s">
        <v>122</v>
      </c>
      <c r="N9" s="40"/>
      <c r="O9" s="31"/>
      <c r="P9" s="31"/>
      <c r="Q9" s="31" t="str">
        <f>'1) 日本 - 中国'!L9</f>
        <v>木/THU</v>
      </c>
      <c r="R9" s="31" t="str">
        <f>'1) 日本 - 中国'!M9</f>
        <v>金/FRI</v>
      </c>
      <c r="S9" s="31" t="str">
        <f>'1) 日本 - 中国'!N9</f>
        <v>金/FRI</v>
      </c>
      <c r="T9" s="31" t="str">
        <f>'1) 日本 - 中国'!O9</f>
        <v>EXTRA</v>
      </c>
      <c r="U9" s="31" t="str">
        <f>'1) 日本 - 中国'!P9</f>
        <v>土/SAT</v>
      </c>
      <c r="V9" s="31"/>
      <c r="W9" s="47"/>
      <c r="X9" s="40"/>
      <c r="Y9" s="40"/>
      <c r="Z9" s="31" t="str">
        <f>'1) 日本 - 中国'!U9</f>
        <v>翌週火/TEU</v>
      </c>
      <c r="AA9" s="40"/>
      <c r="AB9" s="31" t="s">
        <v>93</v>
      </c>
      <c r="AC9" s="31"/>
      <c r="AD9" s="31"/>
      <c r="AE9" s="31" t="s">
        <v>101</v>
      </c>
    </row>
    <row r="10" spans="1:31" s="28" customFormat="1" ht="15" customHeight="1">
      <c r="A10" s="123">
        <f t="shared" ref="A10:A19" si="0">IF(D10="","",D10-6)</f>
        <v>45997</v>
      </c>
      <c r="B10" s="123"/>
      <c r="C10" s="123"/>
      <c r="D10" s="123">
        <f t="shared" ref="D10:D21" si="1">IF(M10="","",M10-4)</f>
        <v>46003</v>
      </c>
      <c r="E10" s="123"/>
      <c r="F10" s="6">
        <f>IF('1) 日本 - 中国'!A10="", "", '1) 日本 - 中国'!A10)</f>
        <v>51</v>
      </c>
      <c r="G10" s="139" t="str">
        <f>IF('1) 日本 - 中国'!B10="", "", '1) 日本 - 中国'!B10)</f>
        <v>JI HANG</v>
      </c>
      <c r="H10" s="185">
        <f>IF('1) 日本 - 中国'!C10="", "", '1) 日本 - 中国'!C10)</f>
        <v>589</v>
      </c>
      <c r="I10" s="166" t="s">
        <v>94</v>
      </c>
      <c r="J10" s="186">
        <f>IF('1) 日本 - 中国'!E10="", "", '1) 日本 - 中国'!E10)</f>
        <v>589</v>
      </c>
      <c r="K10" s="150" t="s">
        <v>84</v>
      </c>
      <c r="L10" s="144" t="str">
        <f>IF('1) 日本 - 中国'!G10="", "", '1) 日本 - 中国'!G10)</f>
        <v/>
      </c>
      <c r="M10" s="144">
        <f>IF('1) 日本 - 中国'!H10="", "", '1) 日本 - 中国'!H10)</f>
        <v>46007</v>
      </c>
      <c r="N10" s="144" t="str">
        <f>IF('1) 日本 - 中国'!I10="", "", '1) 日本 - 中国'!I10)</f>
        <v/>
      </c>
      <c r="O10" s="144" t="str">
        <f>IF('1) 日本 - 中国'!J10="", "", '1) 日本 - 中国'!J10)</f>
        <v/>
      </c>
      <c r="P10" s="144" t="str">
        <f>IF('1) 日本 - 中国'!K10="", "", '1) 日本 - 中国'!K10)</f>
        <v/>
      </c>
      <c r="Q10" s="145">
        <f>IF('1) 日本 - 中国'!L10="", "", '1) 日本 - 中国'!L10)</f>
        <v>46009</v>
      </c>
      <c r="R10" s="146">
        <f>IF('1) 日本 - 中国'!M10="", "", '1) 日本 - 中国'!M10)</f>
        <v>46010</v>
      </c>
      <c r="S10" s="146">
        <f>IF('1) 日本 - 中国'!N10="", "", '1) 日本 - 中国'!N10)</f>
        <v>46010</v>
      </c>
      <c r="T10" s="144" t="str">
        <f>IF('1) 日本 - 中国'!O10="", "", '1) 日本 - 中国'!O10)</f>
        <v/>
      </c>
      <c r="U10" s="146">
        <f>IF('1) 日本 - 中国'!P10="", "", '1) 日本 - 中国'!P10)</f>
        <v>46011</v>
      </c>
      <c r="V10" s="144">
        <f>IF('1) 日本 - 中国'!Q10="", "", '1) 日本 - 中国'!Q10)</f>
        <v>46011</v>
      </c>
      <c r="W10" s="144" t="str">
        <f>IF('1) 日本 - 中国'!R10="", "", '1) 日本 - 中国'!R10)</f>
        <v/>
      </c>
      <c r="X10" s="144" t="str">
        <f>IF('1) 日本 - 中国'!S10="", "", '1) 日本 - 中国'!S10)</f>
        <v/>
      </c>
      <c r="Y10" s="144" t="str">
        <f>IF('1) 日本 - 中国'!T10="", "", '1) 日本 - 中国'!T10)</f>
        <v/>
      </c>
      <c r="Z10" s="144">
        <f>IF('1) 日本 - 中国'!U10="", "", '1) 日本 - 中国'!U10)</f>
        <v>46014</v>
      </c>
      <c r="AA10" s="123"/>
      <c r="AB10" s="123">
        <f t="shared" ref="AB10:AB16" si="2">IF(Z10="","",Z10+4)</f>
        <v>46018</v>
      </c>
      <c r="AC10" s="123"/>
      <c r="AD10" s="123"/>
      <c r="AE10" s="123">
        <f t="shared" ref="AE10:AE16" si="3">IF(AB10="","",AB10+6)</f>
        <v>46024</v>
      </c>
    </row>
    <row r="11" spans="1:31" s="28" customFormat="1" ht="15" customHeight="1">
      <c r="A11" s="146">
        <f t="shared" si="0"/>
        <v>46004</v>
      </c>
      <c r="B11" s="146"/>
      <c r="C11" s="146"/>
      <c r="D11" s="146">
        <f t="shared" si="1"/>
        <v>46010</v>
      </c>
      <c r="E11" s="146"/>
      <c r="F11" s="147">
        <f>IF('1) 日本 - 中国'!A11="", "", '1) 日本 - 中国'!A11)</f>
        <v>52</v>
      </c>
      <c r="G11" s="148" t="str">
        <f>IF('1) 日本 - 中国'!B11="", "", '1) 日本 - 中国'!B11)</f>
        <v>ATLANTIC BRIDGE</v>
      </c>
      <c r="H11" s="185">
        <f>IF('1) 日本 - 中国'!C11="", "", '1) 日本 - 中国'!C11)</f>
        <v>2551</v>
      </c>
      <c r="I11" s="88" t="s">
        <v>95</v>
      </c>
      <c r="J11" s="186">
        <f>IF('1) 日本 - 中国'!E11="", "", '1) 日本 - 中国'!E11)</f>
        <v>2551</v>
      </c>
      <c r="K11" s="150" t="s">
        <v>84</v>
      </c>
      <c r="L11" s="146" t="str">
        <f>IF('1) 日本 - 中国'!G11="", "", '1) 日本 - 中国'!G11)</f>
        <v/>
      </c>
      <c r="M11" s="253">
        <f>IF('1) 日本 - 中国'!H11="", "", '1) 日本 - 中国'!H11)</f>
        <v>46014</v>
      </c>
      <c r="N11" s="253" t="str">
        <f>IF('1) 日本 - 中国'!I11="", "", '1) 日本 - 中国'!I11)</f>
        <v/>
      </c>
      <c r="O11" s="253" t="str">
        <f>IF('1) 日本 - 中国'!J11="", "", '1) 日本 - 中国'!J11)</f>
        <v/>
      </c>
      <c r="P11" s="253" t="str">
        <f>IF('1) 日本 - 中国'!K11="", "", '1) 日本 - 中国'!K11)</f>
        <v/>
      </c>
      <c r="Q11" s="253">
        <f>IF('1) 日本 - 中国'!L11="", "", '1) 日本 - 中国'!L11)</f>
        <v>46016</v>
      </c>
      <c r="R11" s="253">
        <f>IF('1) 日本 - 中国'!M11="", "", '1) 日本 - 中国'!M11)</f>
        <v>46017</v>
      </c>
      <c r="S11" s="253">
        <f>IF('1) 日本 - 中国'!N11="", "", '1) 日本 - 中国'!N11)</f>
        <v>46017</v>
      </c>
      <c r="T11" s="253">
        <f>IF('1) 日本 - 中国'!O11="", "", '1) 日本 - 中国'!O11)</f>
        <v>46017</v>
      </c>
      <c r="U11" s="253">
        <f>IF('1) 日本 - 中国'!P11="", "", '1) 日本 - 中国'!P11)</f>
        <v>46018</v>
      </c>
      <c r="V11" s="253">
        <f>IF('1) 日本 - 中国'!Q11="", "", '1) 日本 - 中国'!Q11)</f>
        <v>46018</v>
      </c>
      <c r="W11" s="253">
        <f>IF('1) 日本 - 中国'!R11="", "", '1) 日本 - 中国'!R11)</f>
        <v>46018</v>
      </c>
      <c r="X11" s="253" t="str">
        <f>IF('1) 日本 - 中国'!S11="", "", '1) 日本 - 中国'!S11)</f>
        <v/>
      </c>
      <c r="Y11" s="253" t="str">
        <f>IF('1) 日本 - 中国'!T11="", "", '1) 日本 - 中国'!T11)</f>
        <v/>
      </c>
      <c r="Z11" s="253">
        <f>IF('1) 日本 - 中国'!U11="", "", '1) 日本 - 中国'!U11)</f>
        <v>46021</v>
      </c>
      <c r="AA11" s="146"/>
      <c r="AB11" s="146"/>
      <c r="AC11" s="146"/>
      <c r="AD11" s="146"/>
      <c r="AE11" s="146"/>
    </row>
    <row r="12" spans="1:31" s="28" customFormat="1" ht="15" customHeight="1">
      <c r="A12" s="146" t="e">
        <f t="shared" si="0"/>
        <v>#VALUE!</v>
      </c>
      <c r="B12" s="146"/>
      <c r="C12" s="146"/>
      <c r="D12" s="146" t="e">
        <f t="shared" si="1"/>
        <v>#VALUE!</v>
      </c>
      <c r="E12" s="146"/>
      <c r="F12" s="147">
        <f>IF('1) 日本 - 中国'!A12="", "", '1) 日本 - 中国'!A12)</f>
        <v>53</v>
      </c>
      <c r="G12" s="148" t="str">
        <f>IF('1) 日本 - 中国'!B12="", "", '1) 日本 - 中国'!B12)</f>
        <v>JI HANG</v>
      </c>
      <c r="H12" s="185"/>
      <c r="I12" s="88"/>
      <c r="J12" s="186"/>
      <c r="K12" s="150"/>
      <c r="L12" s="146" t="str">
        <f>IF('1) 日本 - 中国'!G12="", "", '1) 日本 - 中国'!G12)</f>
        <v/>
      </c>
      <c r="M12" s="146" t="str">
        <f>IF('1) 日本 - 中国'!H12="", "", '1) 日本 - 中国'!H12)</f>
        <v>SKIP</v>
      </c>
      <c r="N12" s="146" t="str">
        <f>IF('1) 日本 - 中国'!I12="", "", '1) 日本 - 中国'!I12)</f>
        <v/>
      </c>
      <c r="O12" s="146" t="str">
        <f>IF('1) 日本 - 中国'!J12="", "", '1) 日本 - 中国'!J12)</f>
        <v/>
      </c>
      <c r="P12" s="146" t="str">
        <f>IF('1) 日本 - 中国'!K12="", "", '1) 日本 - 中国'!K12)</f>
        <v/>
      </c>
      <c r="Q12" s="146" t="str">
        <f>IF('1) 日本 - 中国'!L12="", "", '1) 日本 - 中国'!L12)</f>
        <v>SKIP</v>
      </c>
      <c r="R12" s="146" t="str">
        <f>IF('1) 日本 - 中国'!M12="", "", '1) 日本 - 中国'!M12)</f>
        <v>SKIP</v>
      </c>
      <c r="S12" s="146" t="str">
        <f>IF('1) 日本 - 中国'!N12="", "", '1) 日本 - 中国'!N12)</f>
        <v>SKIP</v>
      </c>
      <c r="T12" s="146" t="str">
        <f>IF('1) 日本 - 中国'!O12="", "", '1) 日本 - 中国'!O12)</f>
        <v/>
      </c>
      <c r="U12" s="146" t="str">
        <f>IF('1) 日本 - 中国'!P12="", "", '1) 日本 - 中国'!P12)</f>
        <v>SKIP</v>
      </c>
      <c r="V12" s="146" t="str">
        <f>IF('1) 日本 - 中国'!Q12="", "", '1) 日本 - 中国'!Q12)</f>
        <v>SKIP</v>
      </c>
      <c r="W12" s="146" t="str">
        <f>IF('1) 日本 - 中国'!R12="", "", '1) 日本 - 中国'!R12)</f>
        <v/>
      </c>
      <c r="X12" s="146" t="str">
        <f>IF('1) 日本 - 中国'!S12="", "", '1) 日本 - 中国'!S12)</f>
        <v/>
      </c>
      <c r="Y12" s="146" t="str">
        <f>IF('1) 日本 - 中国'!T12="", "", '1) 日本 - 中国'!T12)</f>
        <v/>
      </c>
      <c r="Z12" s="146" t="str">
        <f>IF('1) 日本 - 中国'!U12="", "", '1) 日本 - 中国'!U12)</f>
        <v>SKIP</v>
      </c>
      <c r="AA12" s="146"/>
      <c r="AB12" s="146" t="e">
        <f t="shared" si="2"/>
        <v>#VALUE!</v>
      </c>
      <c r="AC12" s="146"/>
      <c r="AD12" s="146"/>
      <c r="AE12" s="146" t="e">
        <f t="shared" si="3"/>
        <v>#VALUE!</v>
      </c>
    </row>
    <row r="13" spans="1:31" s="28" customFormat="1" ht="15" customHeight="1">
      <c r="A13" s="146">
        <f t="shared" si="0"/>
        <v>46018</v>
      </c>
      <c r="B13" s="146"/>
      <c r="C13" s="146"/>
      <c r="D13" s="146">
        <f t="shared" si="1"/>
        <v>46024</v>
      </c>
      <c r="E13" s="146"/>
      <c r="F13" s="6">
        <f>IF('1) 日本 - 中国'!A13="", "", '1) 日本 - 中国'!A13)</f>
        <v>2</v>
      </c>
      <c r="G13" s="148" t="str">
        <f>IF('1) 日本 - 中国'!B13="", "", '1) 日本 - 中国'!B13)</f>
        <v>JI HANG</v>
      </c>
      <c r="H13" s="185"/>
      <c r="I13" s="88"/>
      <c r="J13" s="186"/>
      <c r="K13" s="150"/>
      <c r="L13" s="146" t="str">
        <f>IF('1) 日本 - 中国'!G13="", "", '1) 日本 - 中国'!G13)</f>
        <v/>
      </c>
      <c r="M13" s="146">
        <f>IF('1) 日本 - 中国'!H13="", "", '1) 日本 - 中国'!H13)</f>
        <v>46028</v>
      </c>
      <c r="N13" s="146" t="str">
        <f>IF('1) 日本 - 中国'!I13="", "", '1) 日本 - 中国'!I13)</f>
        <v/>
      </c>
      <c r="O13" s="146" t="str">
        <f>IF('1) 日本 - 中国'!J13="", "", '1) 日本 - 中国'!J13)</f>
        <v/>
      </c>
      <c r="P13" s="146" t="str">
        <f>IF('1) 日本 - 中国'!K13="", "", '1) 日本 - 中国'!K13)</f>
        <v/>
      </c>
      <c r="Q13" s="146">
        <f>IF('1) 日本 - 中国'!L13="", "", '1) 日本 - 中国'!L13)</f>
        <v>46030</v>
      </c>
      <c r="R13" s="146">
        <f>IF('1) 日本 - 中国'!M13="", "", '1) 日本 - 中国'!M13)</f>
        <v>46031</v>
      </c>
      <c r="S13" s="146">
        <f>IF('1) 日本 - 中国'!N13="", "", '1) 日本 - 中国'!N13)</f>
        <v>46031</v>
      </c>
      <c r="T13" s="146" t="str">
        <f>IF('1) 日本 - 中国'!O13="", "", '1) 日本 - 中国'!O13)</f>
        <v/>
      </c>
      <c r="U13" s="146">
        <f>IF('1) 日本 - 中国'!P13="", "", '1) 日本 - 中国'!P13)</f>
        <v>46032</v>
      </c>
      <c r="V13" s="146">
        <f>IF('1) 日本 - 中国'!Q13="", "", '1) 日本 - 中国'!Q13)</f>
        <v>46032</v>
      </c>
      <c r="W13" s="146" t="str">
        <f>IF('1) 日本 - 中国'!R13="", "", '1) 日本 - 中国'!R13)</f>
        <v/>
      </c>
      <c r="X13" s="146" t="str">
        <f>IF('1) 日本 - 中国'!S13="", "", '1) 日本 - 中国'!S13)</f>
        <v/>
      </c>
      <c r="Y13" s="146" t="str">
        <f>IF('1) 日本 - 中国'!T13="", "", '1) 日本 - 中国'!T13)</f>
        <v/>
      </c>
      <c r="Z13" s="146">
        <f>IF('1) 日本 - 中国'!U13="", "", '1) 日本 - 中国'!U13)</f>
        <v>46035</v>
      </c>
      <c r="AA13" s="146"/>
      <c r="AB13" s="146">
        <f t="shared" si="2"/>
        <v>46039</v>
      </c>
      <c r="AC13" s="146"/>
      <c r="AD13" s="146"/>
      <c r="AE13" s="146">
        <f t="shared" si="3"/>
        <v>46045</v>
      </c>
    </row>
    <row r="14" spans="1:31" s="90" customFormat="1" ht="15" customHeight="1">
      <c r="A14" s="146">
        <f t="shared" si="0"/>
        <v>46025</v>
      </c>
      <c r="B14" s="146"/>
      <c r="C14" s="146"/>
      <c r="D14" s="146">
        <f t="shared" si="1"/>
        <v>46031</v>
      </c>
      <c r="E14" s="146"/>
      <c r="F14" s="6">
        <f>IF('1) 日本 - 中国'!A14="", "", '1) 日本 - 中国'!A14)</f>
        <v>3</v>
      </c>
      <c r="G14" s="148" t="str">
        <f>IF('1) 日本 - 中国'!B14="", "", '1) 日本 - 中国'!B14)</f>
        <v>JI HANG</v>
      </c>
      <c r="H14" s="185">
        <f>IF('1) 日本 - 中国'!C14="", "", '1) 日本 - 中国'!C14)</f>
        <v>593</v>
      </c>
      <c r="I14" s="88" t="s">
        <v>94</v>
      </c>
      <c r="J14" s="186">
        <f>IF('1) 日本 - 中国'!E14="", "", '1) 日本 - 中国'!E14)</f>
        <v>593</v>
      </c>
      <c r="K14" s="150" t="s">
        <v>84</v>
      </c>
      <c r="L14" s="146" t="str">
        <f>IF('1) 日本 - 中国'!G14="", "", '1) 日本 - 中国'!G14)</f>
        <v/>
      </c>
      <c r="M14" s="146">
        <f>IF('1) 日本 - 中国'!H14="", "", '1) 日本 - 中国'!H14)</f>
        <v>46035</v>
      </c>
      <c r="N14" s="146" t="str">
        <f>IF('1) 日本 - 中国'!I14="", "", '1) 日本 - 中国'!I14)</f>
        <v/>
      </c>
      <c r="O14" s="146" t="str">
        <f>IF('1) 日本 - 中国'!J14="", "", '1) 日本 - 中国'!J14)</f>
        <v/>
      </c>
      <c r="P14" s="146" t="str">
        <f>IF('1) 日本 - 中国'!K14="", "", '1) 日本 - 中国'!K14)</f>
        <v/>
      </c>
      <c r="Q14" s="146">
        <f>IF('1) 日本 - 中国'!L14="", "", '1) 日本 - 中国'!L14)</f>
        <v>46037</v>
      </c>
      <c r="R14" s="146">
        <f>IF('1) 日本 - 中国'!M14="", "", '1) 日本 - 中国'!M14)</f>
        <v>46038</v>
      </c>
      <c r="S14" s="146">
        <f>IF('1) 日本 - 中国'!N14="", "", '1) 日本 - 中国'!N14)</f>
        <v>46038</v>
      </c>
      <c r="T14" s="146" t="str">
        <f>IF('1) 日本 - 中国'!O14="", "", '1) 日本 - 中国'!O14)</f>
        <v/>
      </c>
      <c r="U14" s="146">
        <f>IF('1) 日本 - 中国'!P14="", "", '1) 日本 - 中国'!P14)</f>
        <v>46039</v>
      </c>
      <c r="V14" s="146">
        <f>IF('1) 日本 - 中国'!Q14="", "", '1) 日本 - 中国'!Q14)</f>
        <v>46039</v>
      </c>
      <c r="W14" s="146" t="str">
        <f>IF('1) 日本 - 中国'!R14="", "", '1) 日本 - 中国'!R14)</f>
        <v/>
      </c>
      <c r="X14" s="146" t="str">
        <f>IF('1) 日本 - 中国'!S14="", "", '1) 日本 - 中国'!S14)</f>
        <v/>
      </c>
      <c r="Y14" s="146" t="str">
        <f>IF('1) 日本 - 中国'!T14="", "", '1) 日本 - 中国'!T14)</f>
        <v/>
      </c>
      <c r="Z14" s="146">
        <f>IF('1) 日本 - 中国'!U14="", "", '1) 日本 - 中国'!U14)</f>
        <v>46042</v>
      </c>
      <c r="AA14" s="146"/>
      <c r="AB14" s="146">
        <f t="shared" si="2"/>
        <v>46046</v>
      </c>
      <c r="AC14" s="146"/>
      <c r="AD14" s="146"/>
      <c r="AE14" s="146">
        <f t="shared" si="3"/>
        <v>46052</v>
      </c>
    </row>
    <row r="15" spans="1:31" s="28" customFormat="1" ht="15" customHeight="1">
      <c r="A15" s="146">
        <f t="shared" si="0"/>
        <v>46032</v>
      </c>
      <c r="B15" s="146"/>
      <c r="C15" s="146"/>
      <c r="D15" s="146">
        <f t="shared" si="1"/>
        <v>46038</v>
      </c>
      <c r="E15" s="146"/>
      <c r="F15" s="6">
        <f>IF('1) 日本 - 中国'!A15="", "", '1) 日本 - 中国'!A15)</f>
        <v>4</v>
      </c>
      <c r="G15" s="148" t="str">
        <f>IF('1) 日本 - 中国'!B15="", "", '1) 日本 - 中国'!B15)</f>
        <v>JI HANG</v>
      </c>
      <c r="H15" s="185">
        <f>IF('1) 日本 - 中国'!C15="", "", '1) 日本 - 中国'!C15)</f>
        <v>594</v>
      </c>
      <c r="I15" s="88" t="s">
        <v>94</v>
      </c>
      <c r="J15" s="186">
        <f>IF('1) 日本 - 中国'!E15="", "", '1) 日本 - 中国'!E15)</f>
        <v>594</v>
      </c>
      <c r="K15" s="150" t="s">
        <v>84</v>
      </c>
      <c r="L15" s="146" t="str">
        <f>IF('1) 日本 - 中国'!G15="", "", '1) 日本 - 中国'!G15)</f>
        <v/>
      </c>
      <c r="M15" s="146">
        <f>IF('1) 日本 - 中国'!H15="", "", '1) 日本 - 中国'!H15)</f>
        <v>46042</v>
      </c>
      <c r="N15" s="146" t="str">
        <f>IF('1) 日本 - 中国'!I15="", "", '1) 日本 - 中国'!I15)</f>
        <v/>
      </c>
      <c r="O15" s="146" t="str">
        <f>IF('1) 日本 - 中国'!J15="", "", '1) 日本 - 中国'!J15)</f>
        <v/>
      </c>
      <c r="P15" s="146" t="str">
        <f>IF('1) 日本 - 中国'!K15="", "", '1) 日本 - 中国'!K15)</f>
        <v/>
      </c>
      <c r="Q15" s="146">
        <f>IF('1) 日本 - 中国'!L15="", "", '1) 日本 - 中国'!L15)</f>
        <v>46044</v>
      </c>
      <c r="R15" s="146">
        <f>IF('1) 日本 - 中国'!M15="", "", '1) 日本 - 中国'!M15)</f>
        <v>46045</v>
      </c>
      <c r="S15" s="146">
        <f>IF('1) 日本 - 中国'!N15="", "", '1) 日本 - 中国'!N15)</f>
        <v>46045</v>
      </c>
      <c r="T15" s="146" t="str">
        <f>IF('1) 日本 - 中国'!O15="", "", '1) 日本 - 中国'!O15)</f>
        <v/>
      </c>
      <c r="U15" s="146">
        <f>IF('1) 日本 - 中国'!P15="", "", '1) 日本 - 中国'!P15)</f>
        <v>46046</v>
      </c>
      <c r="V15" s="146">
        <f>IF('1) 日本 - 中国'!Q15="", "", '1) 日本 - 中国'!Q15)</f>
        <v>46046</v>
      </c>
      <c r="W15" s="146" t="str">
        <f>IF('1) 日本 - 中国'!R15="", "", '1) 日本 - 中国'!R15)</f>
        <v/>
      </c>
      <c r="X15" s="146" t="str">
        <f>IF('1) 日本 - 中国'!S15="", "", '1) 日本 - 中国'!S15)</f>
        <v/>
      </c>
      <c r="Y15" s="146" t="str">
        <f>IF('1) 日本 - 中国'!T15="", "", '1) 日本 - 中国'!T15)</f>
        <v/>
      </c>
      <c r="Z15" s="146">
        <f>IF('1) 日本 - 中国'!U15="", "", '1) 日本 - 中国'!U15)</f>
        <v>46049</v>
      </c>
      <c r="AA15" s="146"/>
      <c r="AB15" s="146">
        <f t="shared" si="2"/>
        <v>46053</v>
      </c>
      <c r="AC15" s="146"/>
      <c r="AD15" s="146"/>
      <c r="AE15" s="146">
        <f t="shared" si="3"/>
        <v>46059</v>
      </c>
    </row>
    <row r="16" spans="1:31" s="90" customFormat="1" ht="15" customHeight="1">
      <c r="A16" s="146">
        <f t="shared" si="0"/>
        <v>46039</v>
      </c>
      <c r="B16" s="146"/>
      <c r="C16" s="146"/>
      <c r="D16" s="146">
        <f t="shared" si="1"/>
        <v>46045</v>
      </c>
      <c r="E16" s="146"/>
      <c r="F16" s="6">
        <f>IF('1) 日本 - 中国'!A16="", "", '1) 日本 - 中国'!A16)</f>
        <v>5</v>
      </c>
      <c r="G16" s="148" t="str">
        <f>IF('1) 日本 - 中国'!B16="", "", '1) 日本 - 中国'!B16)</f>
        <v>JI HANG</v>
      </c>
      <c r="H16" s="185">
        <f>IF('1) 日本 - 中国'!C16="", "", '1) 日本 - 中国'!C16)</f>
        <v>595</v>
      </c>
      <c r="I16" s="88" t="s">
        <v>94</v>
      </c>
      <c r="J16" s="186">
        <f>IF('1) 日本 - 中国'!E16="", "", '1) 日本 - 中国'!E16)</f>
        <v>595</v>
      </c>
      <c r="K16" s="150" t="s">
        <v>84</v>
      </c>
      <c r="L16" s="146" t="str">
        <f>IF('1) 日本 - 中国'!G16="", "", '1) 日本 - 中国'!G16)</f>
        <v/>
      </c>
      <c r="M16" s="146">
        <f>IF('1) 日本 - 中国'!H16="", "", '1) 日本 - 中国'!H16)</f>
        <v>46049</v>
      </c>
      <c r="N16" s="146" t="str">
        <f>IF('1) 日本 - 中国'!I16="", "", '1) 日本 - 中国'!I16)</f>
        <v/>
      </c>
      <c r="O16" s="146" t="str">
        <f>IF('1) 日本 - 中国'!J16="", "", '1) 日本 - 中国'!J16)</f>
        <v/>
      </c>
      <c r="P16" s="146" t="str">
        <f>IF('1) 日本 - 中国'!K16="", "", '1) 日本 - 中国'!K16)</f>
        <v/>
      </c>
      <c r="Q16" s="146">
        <f>IF('1) 日本 - 中国'!L16="", "", '1) 日本 - 中国'!L16)</f>
        <v>46051</v>
      </c>
      <c r="R16" s="146">
        <f>IF('1) 日本 - 中国'!M16="", "", '1) 日本 - 中国'!M16)</f>
        <v>46052</v>
      </c>
      <c r="S16" s="146">
        <f>IF('1) 日本 - 中国'!N16="", "", '1) 日本 - 中国'!N16)</f>
        <v>46052</v>
      </c>
      <c r="T16" s="146" t="str">
        <f>IF('1) 日本 - 中国'!O16="", "", '1) 日本 - 中国'!O16)</f>
        <v/>
      </c>
      <c r="U16" s="146">
        <f>IF('1) 日本 - 中国'!P16="", "", '1) 日本 - 中国'!P16)</f>
        <v>46053</v>
      </c>
      <c r="V16" s="146">
        <f>IF('1) 日本 - 中国'!Q16="", "", '1) 日本 - 中国'!Q16)</f>
        <v>46053</v>
      </c>
      <c r="W16" s="146" t="str">
        <f>IF('1) 日本 - 中国'!R16="", "", '1) 日本 - 中国'!R16)</f>
        <v/>
      </c>
      <c r="X16" s="146" t="str">
        <f>IF('1) 日本 - 中国'!S16="", "", '1) 日本 - 中国'!S16)</f>
        <v/>
      </c>
      <c r="Y16" s="146" t="str">
        <f>IF('1) 日本 - 中国'!T16="", "", '1) 日本 - 中国'!T16)</f>
        <v/>
      </c>
      <c r="Z16" s="146">
        <f>IF('1) 日本 - 中国'!U16="", "", '1) 日本 - 中国'!U16)</f>
        <v>46056</v>
      </c>
      <c r="AA16" s="146"/>
      <c r="AB16" s="146">
        <f t="shared" si="2"/>
        <v>46060</v>
      </c>
      <c r="AC16" s="146"/>
      <c r="AD16" s="146"/>
      <c r="AE16" s="146">
        <f t="shared" si="3"/>
        <v>46066</v>
      </c>
    </row>
    <row r="17" spans="1:31" s="90" customFormat="1" ht="15" customHeight="1">
      <c r="A17" s="146">
        <f t="shared" si="0"/>
        <v>46046</v>
      </c>
      <c r="B17" s="146"/>
      <c r="C17" s="146"/>
      <c r="D17" s="146">
        <f t="shared" si="1"/>
        <v>46052</v>
      </c>
      <c r="E17" s="146"/>
      <c r="F17" s="6">
        <f>IF('1) 日本 - 中国'!A17="", "", '1) 日本 - 中国'!A17)</f>
        <v>6</v>
      </c>
      <c r="G17" s="148" t="str">
        <f>IF('1) 日本 - 中国'!B17="", "", '1) 日本 - 中国'!B17)</f>
        <v>JI HANG</v>
      </c>
      <c r="H17" s="185">
        <f>IF('1) 日本 - 中国'!C17="", "", '1) 日本 - 中国'!C17)</f>
        <v>596</v>
      </c>
      <c r="I17" s="88" t="s">
        <v>94</v>
      </c>
      <c r="J17" s="186">
        <f>IF('1) 日本 - 中国'!E17="", "", '1) 日本 - 中国'!E17)</f>
        <v>596</v>
      </c>
      <c r="K17" s="150" t="s">
        <v>84</v>
      </c>
      <c r="L17" s="146" t="str">
        <f>IF('1) 日本 - 中国'!G17="", "", '1) 日本 - 中国'!G17)</f>
        <v/>
      </c>
      <c r="M17" s="146">
        <f>IF('1) 日本 - 中国'!H17="", "", '1) 日本 - 中国'!H17)</f>
        <v>46056</v>
      </c>
      <c r="N17" s="146" t="str">
        <f>IF('1) 日本 - 中国'!I17="", "", '1) 日本 - 中国'!I17)</f>
        <v/>
      </c>
      <c r="O17" s="145" t="str">
        <f>IF('1) 日本 - 中国'!J17="", "", '1) 日本 - 中国'!J17)</f>
        <v/>
      </c>
      <c r="P17" s="146" t="str">
        <f>IF('1) 日本 - 中国'!K17="", "", '1) 日本 - 中国'!K17)</f>
        <v/>
      </c>
      <c r="Q17" s="146">
        <f>IF('1) 日本 - 中国'!L17="", "", '1) 日本 - 中国'!L17)</f>
        <v>46058</v>
      </c>
      <c r="R17" s="146">
        <f>IF('1) 日本 - 中国'!M17="", "", '1) 日本 - 中国'!M17)</f>
        <v>46059</v>
      </c>
      <c r="S17" s="146">
        <f>IF('1) 日本 - 中国'!N17="", "", '1) 日本 - 中国'!N17)</f>
        <v>46059</v>
      </c>
      <c r="T17" s="145" t="str">
        <f>IF('1) 日本 - 中国'!O17="", "", '1) 日本 - 中国'!O17)</f>
        <v/>
      </c>
      <c r="U17" s="146">
        <f>IF('1) 日本 - 中国'!P17="", "", '1) 日本 - 中国'!P17)</f>
        <v>46060</v>
      </c>
      <c r="V17" s="146">
        <f>IF('1) 日本 - 中国'!Q17="", "", '1) 日本 - 中国'!Q17)</f>
        <v>46060</v>
      </c>
      <c r="W17" s="146" t="str">
        <f>IF('1) 日本 - 中国'!R17="", "", '1) 日本 - 中国'!R17)</f>
        <v/>
      </c>
      <c r="X17" s="146" t="str">
        <f>IF('1) 日本 - 中国'!S17="", "", '1) 日本 - 中国'!S17)</f>
        <v/>
      </c>
      <c r="Y17" s="146" t="str">
        <f>IF('1) 日本 - 中国'!T17="", "", '1) 日本 - 中国'!T17)</f>
        <v/>
      </c>
      <c r="Z17" s="167">
        <f>IF('1) 日本 - 中国'!U17="", "", '1) 日本 - 中国'!U17)</f>
        <v>46063</v>
      </c>
      <c r="AA17" s="146"/>
      <c r="AB17" s="146">
        <f t="shared" ref="AB17:AB21" si="4">IF(Z17="","",Z17+4)</f>
        <v>46067</v>
      </c>
      <c r="AC17" s="146"/>
      <c r="AD17" s="146"/>
      <c r="AE17" s="146">
        <f t="shared" ref="AE17:AE21" si="5">IF(AB17="","",AB17+6)</f>
        <v>46073</v>
      </c>
    </row>
    <row r="18" spans="1:31" s="90" customFormat="1" ht="15" customHeight="1">
      <c r="A18" s="146" t="str">
        <f t="shared" si="0"/>
        <v/>
      </c>
      <c r="B18" s="146"/>
      <c r="C18" s="146"/>
      <c r="D18" s="146" t="str">
        <f t="shared" si="1"/>
        <v/>
      </c>
      <c r="E18" s="146"/>
      <c r="F18" s="6">
        <f>IF('1) 日本 - 中国'!A18="", "", '1) 日本 - 中国'!A18)</f>
        <v>7</v>
      </c>
      <c r="G18" s="148" t="str">
        <f>IF('1) 日本 - 中国'!B18="", "", '1) 日本 - 中国'!B18)</f>
        <v/>
      </c>
      <c r="H18" s="185" t="str">
        <f>IF('1) 日本 - 中国'!C18="", "", '1) 日本 - 中国'!C18)</f>
        <v/>
      </c>
      <c r="I18" s="88" t="s">
        <v>94</v>
      </c>
      <c r="J18" s="186" t="str">
        <f>IF('1) 日本 - 中国'!E18="", "", '1) 日本 - 中国'!E18)</f>
        <v/>
      </c>
      <c r="K18" s="150" t="s">
        <v>84</v>
      </c>
      <c r="L18" s="146" t="str">
        <f>IF('1) 日本 - 中国'!G18="", "", '1) 日本 - 中国'!G18)</f>
        <v/>
      </c>
      <c r="M18" s="146" t="str">
        <f>IF('1) 日本 - 中国'!H18="", "", '1) 日本 - 中国'!H18)</f>
        <v/>
      </c>
      <c r="N18" s="146" t="str">
        <f>IF('1) 日本 - 中国'!I18="", "", '1) 日本 - 中国'!I18)</f>
        <v/>
      </c>
      <c r="O18" s="146" t="str">
        <f>IF('1) 日本 - 中国'!J18="", "", '1) 日本 - 中国'!J18)</f>
        <v/>
      </c>
      <c r="P18" s="146" t="str">
        <f>IF('1) 日本 - 中国'!K18="", "", '1) 日本 - 中国'!K18)</f>
        <v/>
      </c>
      <c r="Q18" s="146" t="str">
        <f>IF('1) 日本 - 中国'!L18="", "", '1) 日本 - 中国'!L18)</f>
        <v/>
      </c>
      <c r="R18" s="146" t="str">
        <f>IF('1) 日本 - 中国'!M18="", "", '1) 日本 - 中国'!M18)</f>
        <v/>
      </c>
      <c r="S18" s="146" t="str">
        <f>IF('1) 日本 - 中国'!N18="", "", '1) 日本 - 中国'!N18)</f>
        <v/>
      </c>
      <c r="T18" s="146" t="str">
        <f>IF('1) 日本 - 中国'!O18="", "", '1) 日本 - 中国'!O18)</f>
        <v/>
      </c>
      <c r="U18" s="146" t="str">
        <f>IF('1) 日本 - 中国'!P18="", "", '1) 日本 - 中国'!P18)</f>
        <v/>
      </c>
      <c r="V18" s="146" t="str">
        <f>IF('1) 日本 - 中国'!Q18="", "", '1) 日本 - 中国'!Q18)</f>
        <v/>
      </c>
      <c r="W18" s="146" t="str">
        <f>IF('1) 日本 - 中国'!R18="", "", '1) 日本 - 中国'!R18)</f>
        <v/>
      </c>
      <c r="X18" s="146" t="str">
        <f>IF('1) 日本 - 中国'!S18="", "", '1) 日本 - 中国'!S18)</f>
        <v/>
      </c>
      <c r="Y18" s="146" t="str">
        <f>IF('1) 日本 - 中国'!T18="", "", '1) 日本 - 中国'!T18)</f>
        <v/>
      </c>
      <c r="Z18" s="167" t="str">
        <f>IF('1) 日本 - 中国'!U18="", "", '1) 日本 - 中国'!U18)</f>
        <v/>
      </c>
      <c r="AA18" s="146"/>
      <c r="AB18" s="146" t="str">
        <f t="shared" si="4"/>
        <v/>
      </c>
      <c r="AC18" s="146"/>
      <c r="AD18" s="146"/>
      <c r="AE18" s="146" t="str">
        <f t="shared" si="5"/>
        <v/>
      </c>
    </row>
    <row r="19" spans="1:31" s="90" customFormat="1" ht="15" customHeight="1">
      <c r="A19" s="146" t="str">
        <f t="shared" si="0"/>
        <v/>
      </c>
      <c r="B19" s="146"/>
      <c r="C19" s="146"/>
      <c r="D19" s="146" t="str">
        <f t="shared" si="1"/>
        <v/>
      </c>
      <c r="E19" s="146"/>
      <c r="F19" s="6">
        <f>IF('1) 日本 - 中国'!A19="", "", '1) 日本 - 中国'!A19)</f>
        <v>8</v>
      </c>
      <c r="G19" s="148" t="str">
        <f>IF('1) 日本 - 中国'!B19="", "", '1) 日本 - 中国'!B19)</f>
        <v/>
      </c>
      <c r="H19" s="185" t="str">
        <f>IF('1) 日本 - 中国'!C19="", "", '1) 日本 - 中国'!C19)</f>
        <v/>
      </c>
      <c r="I19" s="88"/>
      <c r="J19" s="186"/>
      <c r="K19" s="150"/>
      <c r="L19" s="146" t="str">
        <f>IF('1) 日本 - 中国'!G19="", "", '1) 日本 - 中国'!G19)</f>
        <v/>
      </c>
      <c r="M19" s="146" t="str">
        <f>IF('1) 日本 - 中国'!H19="", "", '1) 日本 - 中国'!H19)</f>
        <v/>
      </c>
      <c r="N19" s="146" t="str">
        <f>IF('1) 日本 - 中国'!I19="", "", '1) 日本 - 中国'!I19)</f>
        <v/>
      </c>
      <c r="O19" s="146" t="str">
        <f>IF('1) 日本 - 中国'!J19="", "", '1) 日本 - 中国'!J19)</f>
        <v/>
      </c>
      <c r="P19" s="146" t="str">
        <f>IF('1) 日本 - 中国'!K19="", "", '1) 日本 - 中国'!K19)</f>
        <v/>
      </c>
      <c r="Q19" s="146" t="str">
        <f>IF('1) 日本 - 中国'!L19="", "", '1) 日本 - 中国'!L19)</f>
        <v/>
      </c>
      <c r="R19" s="146" t="str">
        <f>IF('1) 日本 - 中国'!M19="", "", '1) 日本 - 中国'!M19)</f>
        <v/>
      </c>
      <c r="S19" s="146" t="str">
        <f>IF('1) 日本 - 中国'!N19="", "", '1) 日本 - 中国'!N19)</f>
        <v/>
      </c>
      <c r="T19" s="146" t="str">
        <f>IF('1) 日本 - 中国'!O19="", "", '1) 日本 - 中国'!O19)</f>
        <v/>
      </c>
      <c r="U19" s="146" t="str">
        <f>IF('1) 日本 - 中国'!P19="", "", '1) 日本 - 中国'!P19)</f>
        <v/>
      </c>
      <c r="V19" s="146" t="str">
        <f>IF('1) 日本 - 中国'!Q19="", "", '1) 日本 - 中国'!Q19)</f>
        <v/>
      </c>
      <c r="W19" s="146" t="str">
        <f>IF('1) 日本 - 中国'!R19="", "", '1) 日本 - 中国'!R19)</f>
        <v/>
      </c>
      <c r="X19" s="146" t="str">
        <f>IF('1) 日本 - 中国'!S19="", "", '1) 日本 - 中国'!S19)</f>
        <v/>
      </c>
      <c r="Y19" s="146" t="str">
        <f>IF('1) 日本 - 中国'!T19="", "", '1) 日本 - 中国'!T19)</f>
        <v/>
      </c>
      <c r="Z19" s="167" t="str">
        <f>IF('1) 日本 - 中国'!U19="", "", '1) 日本 - 中国'!U19)</f>
        <v/>
      </c>
      <c r="AA19" s="146"/>
      <c r="AB19" s="146" t="str">
        <f t="shared" si="4"/>
        <v/>
      </c>
      <c r="AC19" s="146"/>
      <c r="AD19" s="146"/>
      <c r="AE19" s="146" t="str">
        <f t="shared" si="5"/>
        <v/>
      </c>
    </row>
    <row r="20" spans="1:31" s="90" customFormat="1" ht="15" customHeight="1">
      <c r="A20" s="146" t="str">
        <f t="shared" ref="A20" si="6">IF(D20="","",D20-6)</f>
        <v/>
      </c>
      <c r="B20" s="146"/>
      <c r="C20" s="146"/>
      <c r="D20" s="146" t="str">
        <f t="shared" si="1"/>
        <v/>
      </c>
      <c r="E20" s="146"/>
      <c r="F20" s="6">
        <f>IF('1) 日本 - 中国'!A20="", "", '1) 日本 - 中国'!A20)</f>
        <v>9</v>
      </c>
      <c r="G20" s="148" t="str">
        <f>IF('1) 日本 - 中国'!B20="", "", '1) 日本 - 中国'!B20)</f>
        <v/>
      </c>
      <c r="H20" s="185" t="str">
        <f>IF('1) 日本 - 中国'!C20="", "", '1) 日本 - 中国'!C20)</f>
        <v/>
      </c>
      <c r="I20" s="88"/>
      <c r="J20" s="186"/>
      <c r="K20" s="150"/>
      <c r="L20" s="146" t="str">
        <f>IF('1) 日本 - 中国'!G20="", "", '1) 日本 - 中国'!G20)</f>
        <v/>
      </c>
      <c r="M20" s="146" t="str">
        <f>IF('1) 日本 - 中国'!H20="", "", '1) 日本 - 中国'!H20)</f>
        <v/>
      </c>
      <c r="N20" s="146" t="str">
        <f>IF('1) 日本 - 中国'!I20="", "", '1) 日本 - 中国'!I20)</f>
        <v/>
      </c>
      <c r="O20" s="146" t="str">
        <f>IF('1) 日本 - 中国'!J20="", "", '1) 日本 - 中国'!J20)</f>
        <v/>
      </c>
      <c r="P20" s="146" t="str">
        <f>IF('1) 日本 - 中国'!K20="", "", '1) 日本 - 中国'!K20)</f>
        <v/>
      </c>
      <c r="Q20" s="146" t="str">
        <f>IF('1) 日本 - 中国'!L20="", "", '1) 日本 - 中国'!L20)</f>
        <v/>
      </c>
      <c r="R20" s="146" t="str">
        <f>IF('1) 日本 - 中国'!M20="", "", '1) 日本 - 中国'!M20)</f>
        <v/>
      </c>
      <c r="S20" s="146" t="str">
        <f>IF('1) 日本 - 中国'!N20="", "", '1) 日本 - 中国'!N20)</f>
        <v/>
      </c>
      <c r="T20" s="146" t="str">
        <f>IF('1) 日本 - 中国'!O20="", "", '1) 日本 - 中国'!O20)</f>
        <v/>
      </c>
      <c r="U20" s="146" t="str">
        <f>IF('1) 日本 - 中国'!P20="", "", '1) 日本 - 中国'!P20)</f>
        <v/>
      </c>
      <c r="V20" s="146" t="str">
        <f>IF('1) 日本 - 中国'!Q20="", "", '1) 日本 - 中国'!Q20)</f>
        <v/>
      </c>
      <c r="W20" s="146" t="str">
        <f>IF('1) 日本 - 中国'!R20="", "", '1) 日本 - 中国'!R20)</f>
        <v/>
      </c>
      <c r="X20" s="146" t="str">
        <f>IF('1) 日本 - 中国'!S20="", "", '1) 日本 - 中国'!S20)</f>
        <v/>
      </c>
      <c r="Y20" s="146" t="str">
        <f>IF('1) 日本 - 中国'!T20="", "", '1) 日本 - 中国'!T20)</f>
        <v/>
      </c>
      <c r="Z20" s="167" t="str">
        <f>IF('1) 日本 - 中国'!U20="", "", '1) 日本 - 中国'!U20)</f>
        <v/>
      </c>
      <c r="AA20" s="146"/>
      <c r="AB20" s="146" t="str">
        <f t="shared" si="4"/>
        <v/>
      </c>
      <c r="AC20" s="146"/>
      <c r="AD20" s="146"/>
      <c r="AE20" s="146" t="str">
        <f t="shared" si="5"/>
        <v/>
      </c>
    </row>
    <row r="21" spans="1:31" s="90" customFormat="1" ht="15" customHeight="1">
      <c r="A21" s="158" t="str">
        <f>IF(D21="","",D21-6)</f>
        <v/>
      </c>
      <c r="B21" s="158"/>
      <c r="C21" s="158"/>
      <c r="D21" s="158" t="str">
        <f t="shared" si="1"/>
        <v/>
      </c>
      <c r="E21" s="158"/>
      <c r="F21" s="152">
        <f>IF('1) 日本 - 中国'!A21="", "", '1) 日本 - 中国'!A21)</f>
        <v>10</v>
      </c>
      <c r="G21" s="153" t="str">
        <f>IF('1) 日本 - 中国'!B21="", "", '1) 日本 - 中国'!B21)</f>
        <v/>
      </c>
      <c r="H21" s="187" t="str">
        <f>IF('1) 日本 - 中国'!C21="", "", '1) 日本 - 中国'!C21)</f>
        <v/>
      </c>
      <c r="I21" s="155"/>
      <c r="J21" s="190"/>
      <c r="K21" s="157"/>
      <c r="L21" s="158" t="str">
        <f>IF('1) 日本 - 中国'!G21="", "", '1) 日本 - 中国'!G21)</f>
        <v/>
      </c>
      <c r="M21" s="158" t="str">
        <f>IF('1) 日本 - 中国'!H21="", "", '1) 日本 - 中国'!H21)</f>
        <v/>
      </c>
      <c r="N21" s="158" t="str">
        <f>IF('1) 日本 - 中国'!I21="", "", '1) 日本 - 中国'!I21)</f>
        <v/>
      </c>
      <c r="O21" s="158" t="str">
        <f>IF('1) 日本 - 中国'!J21="", "", '1) 日本 - 中国'!J21)</f>
        <v/>
      </c>
      <c r="P21" s="158" t="str">
        <f>IF('1) 日本 - 中国'!K21="", "", '1) 日本 - 中国'!K21)</f>
        <v/>
      </c>
      <c r="Q21" s="158" t="str">
        <f>IF('1) 日本 - 中国'!L21="", "", '1) 日本 - 中国'!L21)</f>
        <v/>
      </c>
      <c r="R21" s="158" t="str">
        <f>IF('1) 日本 - 中国'!M21="", "", '1) 日本 - 中国'!M21)</f>
        <v/>
      </c>
      <c r="S21" s="158" t="str">
        <f>IF('1) 日本 - 中国'!N21="", "", '1) 日本 - 中国'!N21)</f>
        <v/>
      </c>
      <c r="T21" s="158" t="str">
        <f>IF('1) 日本 - 中国'!O21="", "", '1) 日本 - 中国'!O21)</f>
        <v/>
      </c>
      <c r="U21" s="158" t="str">
        <f>IF('1) 日本 - 中国'!P21="", "", '1) 日本 - 中国'!P21)</f>
        <v/>
      </c>
      <c r="V21" s="158" t="str">
        <f>IF('1) 日本 - 中国'!Q21="", "", '1) 日本 - 中国'!Q21)</f>
        <v/>
      </c>
      <c r="W21" s="158" t="str">
        <f>IF('1) 日本 - 中国'!R21="", "", '1) 日本 - 中国'!R21)</f>
        <v/>
      </c>
      <c r="X21" s="158" t="str">
        <f>IF('1) 日本 - 中国'!S21="", "", '1) 日本 - 中国'!S21)</f>
        <v/>
      </c>
      <c r="Y21" s="158" t="str">
        <f>IF('1) 日本 - 中国'!T21="", "", '1) 日本 - 中国'!T21)</f>
        <v/>
      </c>
      <c r="Z21" s="168" t="str">
        <f>IF('1) 日本 - 中国'!U21="", "", '1) 日本 - 中国'!U21)</f>
        <v/>
      </c>
      <c r="AA21" s="158"/>
      <c r="AB21" s="158" t="str">
        <f t="shared" si="4"/>
        <v/>
      </c>
      <c r="AC21" s="158"/>
      <c r="AD21" s="158"/>
      <c r="AE21" s="158" t="str">
        <f t="shared" si="5"/>
        <v/>
      </c>
    </row>
    <row r="22" spans="1:31" ht="15" customHeight="1">
      <c r="F22" s="28" t="s">
        <v>67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31" ht="15" customHeight="1">
      <c r="F23" s="90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31" ht="15" customHeight="1">
      <c r="A24" s="120" t="str">
        <f>A7</f>
        <v>日本 - 上海 - ホーチミン</v>
      </c>
      <c r="F24" s="120" t="s">
        <v>106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AB24" s="28"/>
    </row>
    <row r="25" spans="1:31" ht="15" customHeight="1">
      <c r="A25" s="36" t="str">
        <f>A8</f>
        <v>ホーチミン</v>
      </c>
      <c r="B25" s="36"/>
      <c r="C25" s="36"/>
      <c r="D25" s="36" t="str">
        <f>D8</f>
        <v>上海</v>
      </c>
      <c r="E25" s="36"/>
      <c r="F25" s="367" t="s">
        <v>6</v>
      </c>
      <c r="G25" s="347" t="s">
        <v>7</v>
      </c>
      <c r="H25" s="347" t="s">
        <v>8</v>
      </c>
      <c r="I25" s="356"/>
      <c r="J25" s="356"/>
      <c r="K25" s="357"/>
      <c r="L25" s="36"/>
      <c r="M25" s="36" t="str">
        <f>'1) 日本 - 中国'!H25</f>
        <v>上海</v>
      </c>
      <c r="N25" s="43"/>
      <c r="O25" s="36"/>
      <c r="P25" s="36"/>
      <c r="Q25" s="36" t="str">
        <f>'1) 日本 - 中国'!L25</f>
        <v>福山</v>
      </c>
      <c r="R25" s="44" t="str">
        <f>'1) 日本 - 中国'!M25</f>
        <v>水島</v>
      </c>
      <c r="S25" s="36" t="str">
        <f>'1) 日本 - 中国'!N25</f>
        <v>高松</v>
      </c>
      <c r="T25" s="44" t="str">
        <f>'1) 日本 - 中国'!O25</f>
        <v>広島（出島）</v>
      </c>
      <c r="U25" s="36" t="str">
        <f>'1) 日本 - 中国'!P25</f>
        <v>岩国</v>
      </c>
      <c r="V25" s="32"/>
      <c r="W25" s="32"/>
      <c r="X25" s="32"/>
      <c r="Y25" s="32"/>
      <c r="Z25" s="32" t="str">
        <f>'1) 日本 - 中国'!U25</f>
        <v>上海</v>
      </c>
      <c r="AA25" s="32"/>
      <c r="AB25" s="36" t="str">
        <f>AB8</f>
        <v>上海</v>
      </c>
      <c r="AC25" s="36"/>
      <c r="AD25" s="36"/>
      <c r="AE25" s="36" t="str">
        <f>AE8</f>
        <v>ホーチミン</v>
      </c>
    </row>
    <row r="26" spans="1:31" ht="15" customHeight="1">
      <c r="A26" s="45" t="str">
        <f>A9</f>
        <v>土/SAT</v>
      </c>
      <c r="B26" s="45"/>
      <c r="C26" s="45"/>
      <c r="D26" s="45" t="str">
        <f>D9</f>
        <v>翌週金/FRI</v>
      </c>
      <c r="E26" s="45"/>
      <c r="F26" s="367"/>
      <c r="G26" s="348"/>
      <c r="H26" s="348" t="s">
        <v>90</v>
      </c>
      <c r="I26" s="388"/>
      <c r="J26" s="360" t="s">
        <v>91</v>
      </c>
      <c r="K26" s="359"/>
      <c r="L26" s="45"/>
      <c r="M26" s="37" t="str">
        <f>'1) 日本 - 中国'!H26</f>
        <v>土/SAT</v>
      </c>
      <c r="N26" s="46"/>
      <c r="O26" s="37"/>
      <c r="P26" s="37"/>
      <c r="Q26" s="37" t="str">
        <f>'1) 日本 - 中国'!L26</f>
        <v>翌週火/TUE</v>
      </c>
      <c r="R26" s="46" t="str">
        <f>'1) 日本 - 中国'!M26</f>
        <v>火/TUE</v>
      </c>
      <c r="S26" s="37" t="str">
        <f>'1) 日本 - 中国'!N26</f>
        <v>火/TUE</v>
      </c>
      <c r="T26" s="46" t="str">
        <f>'1) 日本 - 中国'!O26</f>
        <v>水/WED</v>
      </c>
      <c r="U26" s="37" t="str">
        <f>'1) 日本 - 中国'!P26</f>
        <v>水/WED</v>
      </c>
      <c r="V26" s="33"/>
      <c r="W26" s="33"/>
      <c r="X26" s="33"/>
      <c r="Y26" s="33"/>
      <c r="Z26" s="33" t="str">
        <f>'1) 日本 - 中国'!U26</f>
        <v>土/SAT</v>
      </c>
      <c r="AA26" s="33"/>
      <c r="AB26" s="45" t="str">
        <f>AB9</f>
        <v>土/SAT</v>
      </c>
      <c r="AC26" s="45"/>
      <c r="AD26" s="45"/>
      <c r="AE26" s="37" t="str">
        <f>AE9</f>
        <v>翌週金/FRI</v>
      </c>
    </row>
    <row r="27" spans="1:31" s="28" customFormat="1" ht="15" customHeight="1">
      <c r="A27" s="123">
        <f t="shared" ref="A27:A40" si="7">IF(D27="","",D27-6)</f>
        <v>45990</v>
      </c>
      <c r="B27" s="162"/>
      <c r="C27" s="162"/>
      <c r="D27" s="123">
        <f t="shared" ref="D27:D40" si="8">IF(M27="","",M27-8)</f>
        <v>45996</v>
      </c>
      <c r="E27" s="162"/>
      <c r="F27" s="160">
        <f>IF('1) 日本 - 中国'!A27="", "", '1) 日本 - 中国'!A27)</f>
        <v>51</v>
      </c>
      <c r="G27" s="161" t="str">
        <f>IF('1) 日本 - 中国'!B27="", "", '1) 日本 - 中国'!B27)</f>
        <v>ATLANTIC BRIDGE</v>
      </c>
      <c r="H27" s="183">
        <f>IF('1) 日本 - 中国'!C27="", "", '1) 日本 - 中国'!C27)</f>
        <v>2550</v>
      </c>
      <c r="I27" s="88" t="s">
        <v>80</v>
      </c>
      <c r="J27" s="184">
        <f>IF('1) 日本 - 中国'!E27="", "", '1) 日本 - 中国'!E27)</f>
        <v>2550</v>
      </c>
      <c r="K27" s="150" t="s">
        <v>84</v>
      </c>
      <c r="L27" s="162" t="str">
        <f>IF('1) 日本 - 中国'!G27="", "", '1) 日本 - 中国'!G27)</f>
        <v/>
      </c>
      <c r="M27" s="123">
        <f>IF('1) 日本 - 中国'!H27="", "", '1) 日本 - 中国'!H27)</f>
        <v>46004</v>
      </c>
      <c r="N27" s="171" t="str">
        <f>IF('1) 日本 - 中国'!I27="", "", '1) 日本 - 中国'!I27)</f>
        <v/>
      </c>
      <c r="O27" s="123" t="str">
        <f>IF('1) 日本 - 中国'!J27="", "", '1) 日本 - 中国'!J27)</f>
        <v/>
      </c>
      <c r="P27" s="123" t="str">
        <f>IF('1) 日本 - 中国'!K27="", "", '1) 日本 - 中国'!K27)</f>
        <v/>
      </c>
      <c r="Q27" s="123">
        <f>IF('1) 日本 - 中国'!L27="", "", '1) 日本 - 中国'!L27)</f>
        <v>46007</v>
      </c>
      <c r="R27" s="171">
        <f>IF('1) 日本 - 中国'!M27="", "", '1) 日本 - 中国'!M27)</f>
        <v>46007</v>
      </c>
      <c r="S27" s="123">
        <f>IF('1) 日本 - 中国'!N27="", "", '1) 日本 - 中国'!N27)</f>
        <v>46007</v>
      </c>
      <c r="T27" s="171">
        <f>IF('1) 日本 - 中国'!O27="", "", '1) 日本 - 中国'!O27)</f>
        <v>46008</v>
      </c>
      <c r="U27" s="123">
        <f>IF('1) 日本 - 中国'!P27="", "", '1) 日本 - 中国'!P27)</f>
        <v>46008</v>
      </c>
      <c r="V27" s="123" t="str">
        <f>IF('1) 日本 - 中国'!Q27="", "", '1) 日本 - 中国'!Q27)</f>
        <v/>
      </c>
      <c r="W27" s="123" t="str">
        <f>IF('1) 日本 - 中国'!R27="", "", '1) 日本 - 中国'!R27)</f>
        <v/>
      </c>
      <c r="X27" s="172" t="str">
        <f>IF('1) 日本 - 中国'!S27="", "", '1) 日本 - 中国'!S27)</f>
        <v/>
      </c>
      <c r="Y27" s="172" t="str">
        <f>IF('1) 日本 - 中国'!T27="", "", '1) 日本 - 中国'!T27)</f>
        <v/>
      </c>
      <c r="Z27" s="123">
        <f>IF('1) 日本 - 中国'!U27="", "", '1) 日本 - 中国'!U27)</f>
        <v>46011</v>
      </c>
      <c r="AA27" s="172"/>
      <c r="AB27" s="123">
        <f t="shared" ref="AB27:AB40" si="9">IF(Z27="","",Z27+7)</f>
        <v>46018</v>
      </c>
      <c r="AC27" s="162"/>
      <c r="AD27" s="162"/>
      <c r="AE27" s="123">
        <f t="shared" ref="AE27:AE40" si="10">IF(AB27="","",AB27+6)</f>
        <v>46024</v>
      </c>
    </row>
    <row r="28" spans="1:31" s="28" customFormat="1" ht="15" customHeight="1">
      <c r="A28" s="146" t="str">
        <f t="shared" si="7"/>
        <v/>
      </c>
      <c r="B28" s="173"/>
      <c r="C28" s="173"/>
      <c r="D28" s="146" t="str">
        <f t="shared" si="8"/>
        <v/>
      </c>
      <c r="E28" s="173"/>
      <c r="F28" s="147">
        <f>IF('1) 日本 - 中国'!A28="", "", '1) 日本 - 中国'!A28)</f>
        <v>52</v>
      </c>
      <c r="G28" s="148" t="str">
        <f>IF('1) 日本 - 中国'!B28="", "", '1) 日本 - 中国'!B28)</f>
        <v>No Service</v>
      </c>
      <c r="H28" s="185" t="str">
        <f>IF('1) 日本 - 中国'!C28="", "", '1) 日本 - 中国'!C28)</f>
        <v/>
      </c>
      <c r="I28" s="88" t="s">
        <v>80</v>
      </c>
      <c r="J28" s="186" t="str">
        <f>IF('1) 日本 - 中国'!E28="", "", '1) 日本 - 中国'!E28)</f>
        <v/>
      </c>
      <c r="K28" s="150" t="s">
        <v>84</v>
      </c>
      <c r="L28" s="146" t="str">
        <f>IF('1) 日本 - 中国'!G28="", "", '1) 日本 - 中国'!G28)</f>
        <v/>
      </c>
      <c r="M28" s="146" t="str">
        <f>IF('1) 日本 - 中国'!H28="", "", '1) 日本 - 中国'!H28)</f>
        <v/>
      </c>
      <c r="N28" s="173" t="str">
        <f>IF('1) 日本 - 中国'!I28="", "", '1) 日本 - 中国'!I28)</f>
        <v/>
      </c>
      <c r="O28" s="146" t="str">
        <f>IF('1) 日本 - 中国'!J28="", "", '1) 日本 - 中国'!J28)</f>
        <v/>
      </c>
      <c r="P28" s="146" t="str">
        <f>IF('1) 日本 - 中国'!K28="", "", '1) 日本 - 中国'!K28)</f>
        <v/>
      </c>
      <c r="Q28" s="146" t="str">
        <f>IF('1) 日本 - 中国'!L28="", "", '1) 日本 - 中国'!L28)</f>
        <v/>
      </c>
      <c r="R28" s="7" t="str">
        <f>IF('1) 日本 - 中国'!M28="", "", '1) 日本 - 中国'!M28)</f>
        <v/>
      </c>
      <c r="S28" s="146" t="str">
        <f>IF('1) 日本 - 中国'!N28="", "", '1) 日本 - 中国'!N28)</f>
        <v/>
      </c>
      <c r="T28" s="174" t="str">
        <f>IF('1) 日本 - 中国'!O28="", "", '1) 日本 - 中国'!O28)</f>
        <v/>
      </c>
      <c r="U28" s="146" t="str">
        <f>IF('1) 日本 - 中国'!P28="", "", '1) 日本 - 中国'!P28)</f>
        <v/>
      </c>
      <c r="V28" s="146" t="str">
        <f>IF('1) 日本 - 中国'!Q28="", "", '1) 日本 - 中国'!Q28)</f>
        <v/>
      </c>
      <c r="W28" s="146" t="str">
        <f>IF('1) 日本 - 中国'!R28="", "", '1) 日本 - 中国'!R28)</f>
        <v/>
      </c>
      <c r="X28" s="174" t="str">
        <f>IF('1) 日本 - 中国'!S28="", "", '1) 日本 - 中国'!S28)</f>
        <v/>
      </c>
      <c r="Y28" s="174" t="str">
        <f>IF('1) 日本 - 中国'!T28="", "", '1) 日本 - 中国'!T28)</f>
        <v/>
      </c>
      <c r="Z28" s="146" t="str">
        <f>IF('1) 日本 - 中国'!U28="", "", '1) 日本 - 中国'!U28)</f>
        <v/>
      </c>
      <c r="AA28" s="174"/>
      <c r="AB28" s="146" t="str">
        <f t="shared" si="9"/>
        <v/>
      </c>
      <c r="AC28" s="173"/>
      <c r="AD28" s="173"/>
      <c r="AE28" s="146" t="str">
        <f t="shared" si="10"/>
        <v/>
      </c>
    </row>
    <row r="29" spans="1:31" s="28" customFormat="1" ht="15" customHeight="1">
      <c r="A29" s="146">
        <f t="shared" si="7"/>
        <v>46004</v>
      </c>
      <c r="B29" s="173"/>
      <c r="C29" s="173"/>
      <c r="D29" s="146">
        <f t="shared" si="8"/>
        <v>46010</v>
      </c>
      <c r="E29" s="173"/>
      <c r="F29" s="147">
        <f>IF('1) 日本 - 中国'!A29="", "", '1) 日本 - 中国'!A29)</f>
        <v>53</v>
      </c>
      <c r="G29" s="148" t="str">
        <f>IF('1) 日本 - 中国'!B29="", "", '1) 日本 - 中国'!B29)</f>
        <v>JI HANG</v>
      </c>
      <c r="H29" s="185">
        <f>IF('1) 日本 - 中国'!C29="", "", '1) 日本 - 中国'!C29)</f>
        <v>590</v>
      </c>
      <c r="I29" s="88"/>
      <c r="J29" s="186"/>
      <c r="K29" s="150"/>
      <c r="L29" s="173" t="str">
        <f>IF('1) 日本 - 中国'!G29="", "", '1) 日本 - 中国'!G29)</f>
        <v/>
      </c>
      <c r="M29" s="146">
        <f>IF('1) 日本 - 中国'!H29="", "", '1) 日本 - 中国'!H29)</f>
        <v>46018</v>
      </c>
      <c r="N29" s="7" t="str">
        <f>IF('1) 日本 - 中国'!I29="", "", '1) 日本 - 中国'!I29)</f>
        <v/>
      </c>
      <c r="O29" s="146" t="str">
        <f>IF('1) 日本 - 中国'!J29="", "", '1) 日本 - 中国'!J29)</f>
        <v/>
      </c>
      <c r="P29" s="146" t="str">
        <f>IF('1) 日本 - 中国'!K29="", "", '1) 日本 - 中国'!K29)</f>
        <v/>
      </c>
      <c r="Q29" s="146">
        <f>IF('1) 日本 - 中国'!L29="", "", '1) 日本 - 中国'!L29)</f>
        <v>46020</v>
      </c>
      <c r="R29" s="7">
        <f>IF('1) 日本 - 中国'!M29="", "", '1) 日本 - 中国'!M29)</f>
        <v>46021</v>
      </c>
      <c r="S29" s="146">
        <f>IF('1) 日本 - 中国'!N29="", "", '1) 日本 - 中国'!N29)</f>
        <v>46021</v>
      </c>
      <c r="T29" s="7">
        <f>IF('1) 日本 - 中国'!O29="", "", '1) 日本 - 中国'!O29)</f>
        <v>46022</v>
      </c>
      <c r="U29" s="146" t="str">
        <f>IF('1) 日本 - 中国'!P29="", "", '1) 日本 - 中国'!P29)</f>
        <v>SKIP</v>
      </c>
      <c r="V29" s="146" t="str">
        <f>IF('1) 日本 - 中国'!Q29="", "", '1) 日本 - 中国'!Q29)</f>
        <v/>
      </c>
      <c r="W29" s="146" t="str">
        <f>IF('1) 日本 - 中国'!R29="", "", '1) 日本 - 中国'!R29)</f>
        <v/>
      </c>
      <c r="X29" s="146" t="str">
        <f>IF('1) 日本 - 中国'!S29="", "", '1) 日本 - 中国'!S29)</f>
        <v/>
      </c>
      <c r="Y29" s="146" t="str">
        <f>IF('1) 日本 - 中国'!T29="", "", '1) 日本 - 中国'!T29)</f>
        <v/>
      </c>
      <c r="Z29" s="146">
        <f>IF('1) 日本 - 中国'!U29="", "", '1) 日本 - 中国'!U29)</f>
        <v>46028</v>
      </c>
      <c r="AA29" s="146"/>
      <c r="AB29" s="146">
        <f t="shared" si="9"/>
        <v>46035</v>
      </c>
      <c r="AC29" s="173"/>
      <c r="AD29" s="173"/>
      <c r="AE29" s="146">
        <f t="shared" si="10"/>
        <v>46041</v>
      </c>
    </row>
    <row r="30" spans="1:31" s="28" customFormat="1" ht="15" customHeight="1">
      <c r="A30" s="146" t="str">
        <f t="shared" si="7"/>
        <v/>
      </c>
      <c r="B30" s="146"/>
      <c r="C30" s="146"/>
      <c r="D30" s="146" t="str">
        <f t="shared" si="8"/>
        <v/>
      </c>
      <c r="E30" s="146"/>
      <c r="F30" s="147">
        <f>IF('1) 日本 - 中国'!A30="", "", '1) 日本 - 中国'!A30)</f>
        <v>2</v>
      </c>
      <c r="G30" s="148" t="str">
        <f>IF('1) 日本 - 中国'!B30="", "", '1) 日本 - 中国'!B30)</f>
        <v>No Service</v>
      </c>
      <c r="H30" s="185" t="str">
        <f>IF('1) 日本 - 中国'!C30="", "", '1) 日本 - 中国'!C30)</f>
        <v/>
      </c>
      <c r="I30" s="88"/>
      <c r="J30" s="186"/>
      <c r="K30" s="150"/>
      <c r="L30" s="146" t="str">
        <f>IF('1) 日本 - 中国'!G30="", "", '1) 日本 - 中国'!G30)</f>
        <v/>
      </c>
      <c r="M30" s="146" t="str">
        <f>IF('1) 日本 - 中国'!H30="", "", '1) 日本 - 中国'!H30)</f>
        <v/>
      </c>
      <c r="N30" s="173" t="str">
        <f>IF('1) 日本 - 中国'!I30="", "", '1) 日本 - 中国'!I30)</f>
        <v/>
      </c>
      <c r="O30" s="146" t="str">
        <f>IF('1) 日本 - 中国'!J30="", "", '1) 日本 - 中国'!J30)</f>
        <v/>
      </c>
      <c r="P30" s="146" t="str">
        <f>IF('1) 日本 - 中国'!K30="", "", '1) 日本 - 中国'!K30)</f>
        <v/>
      </c>
      <c r="Q30" s="146" t="str">
        <f>IF('1) 日本 - 中国'!L30="", "", '1) 日本 - 中国'!L30)</f>
        <v/>
      </c>
      <c r="R30" s="7" t="str">
        <f>IF('1) 日本 - 中国'!M30="", "", '1) 日本 - 中国'!M30)</f>
        <v/>
      </c>
      <c r="S30" s="146" t="str">
        <f>IF('1) 日本 - 中国'!N30="", "", '1) 日本 - 中国'!N30)</f>
        <v/>
      </c>
      <c r="T30" s="7" t="str">
        <f>IF('1) 日本 - 中国'!O30="", "", '1) 日本 - 中国'!O30)</f>
        <v/>
      </c>
      <c r="U30" s="146" t="str">
        <f>IF('1) 日本 - 中国'!P30="", "", '1) 日本 - 中国'!P30)</f>
        <v/>
      </c>
      <c r="V30" s="146" t="str">
        <f>IF('1) 日本 - 中国'!Q30="", "", '1) 日本 - 中国'!Q30)</f>
        <v/>
      </c>
      <c r="W30" s="146" t="str">
        <f>IF('1) 日本 - 中国'!R30="", "", '1) 日本 - 中国'!R30)</f>
        <v/>
      </c>
      <c r="X30" s="146" t="str">
        <f>IF('1) 日本 - 中国'!S30="", "", '1) 日本 - 中国'!S30)</f>
        <v/>
      </c>
      <c r="Y30" s="146" t="str">
        <f>IF('1) 日本 - 中国'!T30="", "", '1) 日本 - 中国'!T30)</f>
        <v/>
      </c>
      <c r="Z30" s="146" t="str">
        <f>IF('1) 日本 - 中国'!U30="", "", '1) 日本 - 中国'!U30)</f>
        <v/>
      </c>
      <c r="AA30" s="146"/>
      <c r="AB30" s="146" t="str">
        <f t="shared" si="9"/>
        <v/>
      </c>
      <c r="AC30" s="146"/>
      <c r="AD30" s="146"/>
      <c r="AE30" s="146" t="str">
        <f t="shared" si="10"/>
        <v/>
      </c>
    </row>
    <row r="31" spans="1:31" s="28" customFormat="1" ht="15" customHeight="1">
      <c r="A31" s="173">
        <f t="shared" ref="A31" si="11">IF(D31="","",D31-6)</f>
        <v>46018</v>
      </c>
      <c r="B31" s="173"/>
      <c r="C31" s="173"/>
      <c r="D31" s="173">
        <f t="shared" ref="D31" si="12">IF(M31="","",M31-8)</f>
        <v>46024</v>
      </c>
      <c r="E31" s="173"/>
      <c r="F31" s="6">
        <f>IF('1) 日本 - 中国'!A47="", "", '1) 日本 - 中国'!A47)</f>
        <v>3</v>
      </c>
      <c r="G31" s="148" t="str">
        <f>IF('1) 日本 - 中国'!B47="", "", '1) 日本 - 中国'!B47)</f>
        <v>RESOLUTION</v>
      </c>
      <c r="H31" s="185">
        <f>IF('1) 日本 - 中国'!C47="", "", '1) 日本 - 中国'!C47)</f>
        <v>2527</v>
      </c>
      <c r="I31" s="88" t="s">
        <v>80</v>
      </c>
      <c r="J31" s="186">
        <f>IF('1) 日本 - 中国'!E47="", "", '1) 日本 - 中国'!E47)</f>
        <v>2527</v>
      </c>
      <c r="K31" s="150" t="s">
        <v>84</v>
      </c>
      <c r="L31" s="173" t="str">
        <f>IF('1) 日本 - 中国'!G30="", "", '1) 日本 - 中国'!G30)</f>
        <v/>
      </c>
      <c r="M31" s="146">
        <f>IF('1) 日本 - 中国'!J47="", "", '1) 日本 - 中国'!J47)</f>
        <v>46032</v>
      </c>
      <c r="N31" s="8" t="str">
        <f>IF('1) 日本 - 中国'!I30="", "", '1) 日本 - 中国'!I30)</f>
        <v/>
      </c>
      <c r="O31" s="175" t="str">
        <f>IF('1) 日本 - 中国'!J30="", "", '1) 日本 - 中国'!J30)</f>
        <v/>
      </c>
      <c r="P31" s="175" t="str">
        <f>IF('1) 日本 - 中国'!K30="", "", '1) 日本 - 中国'!K30)</f>
        <v/>
      </c>
      <c r="Q31" s="146">
        <f>IF('1) 日本 - 中国'!M47="", "", '1) 日本 - 中国'!M47)</f>
        <v>46035</v>
      </c>
      <c r="R31" s="7">
        <f>IF('1) 日本 - 中国'!N47="", "", '1) 日本 - 中国'!N47)</f>
        <v>46035</v>
      </c>
      <c r="S31" s="146">
        <f>IF('1) 日本 - 中国'!O47="", "", '1) 日本 - 中国'!O47)</f>
        <v>46035</v>
      </c>
      <c r="T31" s="7">
        <f>IF('1) 日本 - 中国'!P47="", "", '1) 日本 - 中国'!P47)</f>
        <v>46036</v>
      </c>
      <c r="U31" s="146">
        <f>IF('1) 日本 - 中国'!Q47="", "", '1) 日本 - 中国'!Q47)</f>
        <v>46036</v>
      </c>
      <c r="V31" s="146" t="str">
        <f>IF('1) 日本 - 中国'!Q30="", "", '1) 日本 - 中国'!Q30)</f>
        <v/>
      </c>
      <c r="W31" s="146" t="str">
        <f>IF('1) 日本 - 中国'!R30="", "", '1) 日本 - 中国'!R30)</f>
        <v/>
      </c>
      <c r="X31" s="174" t="str">
        <f>IF('1) 日本 - 中国'!S30="", "", '1) 日本 - 中国'!S30)</f>
        <v/>
      </c>
      <c r="Y31" s="174" t="str">
        <f>IF('1) 日本 - 中国'!T30="", "", '1) 日本 - 中国'!T30)</f>
        <v/>
      </c>
      <c r="Z31" s="174">
        <f>IF('1) 日本 - 中国'!W47="", "", '1) 日本 - 中国'!W47)</f>
        <v>46041</v>
      </c>
      <c r="AA31" s="174"/>
      <c r="AB31" s="146">
        <f t="shared" si="9"/>
        <v>46048</v>
      </c>
      <c r="AC31" s="173"/>
      <c r="AD31" s="173"/>
      <c r="AE31" s="146">
        <f t="shared" si="10"/>
        <v>46054</v>
      </c>
    </row>
    <row r="32" spans="1:31" s="28" customFormat="1" ht="15" customHeight="1">
      <c r="A32" s="173">
        <f t="shared" si="7"/>
        <v>46025</v>
      </c>
      <c r="B32" s="173"/>
      <c r="C32" s="173"/>
      <c r="D32" s="173">
        <f t="shared" si="8"/>
        <v>46031</v>
      </c>
      <c r="E32" s="173"/>
      <c r="F32" s="6">
        <f>IF('1) 日本 - 中国'!A48="", "", '1) 日本 - 中国'!A48)</f>
        <v>4</v>
      </c>
      <c r="G32" s="148" t="str">
        <f>IF('1) 日本 - 中国'!B48="", "", '1) 日本 - 中国'!B48)</f>
        <v>REFLECTION</v>
      </c>
      <c r="H32" s="185">
        <f>IF('1) 日本 - 中国'!C48="", "", '1) 日本 - 中国'!C48)</f>
        <v>2536</v>
      </c>
      <c r="I32" s="88" t="s">
        <v>80</v>
      </c>
      <c r="J32" s="186">
        <f>IF('1) 日本 - 中国'!E48="", "", '1) 日本 - 中国'!E48)</f>
        <v>2536</v>
      </c>
      <c r="K32" s="150" t="s">
        <v>84</v>
      </c>
      <c r="L32" s="173" t="str">
        <f>IF('1) 日本 - 中国'!G31="", "", '1) 日本 - 中国'!G31)</f>
        <v/>
      </c>
      <c r="M32" s="146">
        <f>IF('1) 日本 - 中国'!J48="", "", '1) 日本 - 中国'!J48)</f>
        <v>46039</v>
      </c>
      <c r="N32" s="8" t="str">
        <f>IF('1) 日本 - 中国'!I31="", "", '1) 日本 - 中国'!I31)</f>
        <v/>
      </c>
      <c r="O32" s="175" t="str">
        <f>IF('1) 日本 - 中国'!J31="", "", '1) 日本 - 中国'!J31)</f>
        <v/>
      </c>
      <c r="P32" s="175" t="str">
        <f>IF('1) 日本 - 中国'!K31="", "", '1) 日本 - 中国'!K31)</f>
        <v/>
      </c>
      <c r="Q32" s="146">
        <f>IF('1) 日本 - 中国'!M48="", "", '1) 日本 - 中国'!M48)</f>
        <v>46042</v>
      </c>
      <c r="R32" s="7">
        <f>IF('1) 日本 - 中国'!N48="", "", '1) 日本 - 中国'!N48)</f>
        <v>46042</v>
      </c>
      <c r="S32" s="146">
        <f>IF('1) 日本 - 中国'!O48="", "", '1) 日本 - 中国'!O48)</f>
        <v>46042</v>
      </c>
      <c r="T32" s="7">
        <f>IF('1) 日本 - 中国'!P48="", "", '1) 日本 - 中国'!P48)</f>
        <v>46043</v>
      </c>
      <c r="U32" s="146">
        <f>IF('1) 日本 - 中国'!Q48="", "", '1) 日本 - 中国'!Q48)</f>
        <v>46043</v>
      </c>
      <c r="V32" s="146" t="str">
        <f>IF('1) 日本 - 中国'!Q31="", "", '1) 日本 - 中国'!Q31)</f>
        <v/>
      </c>
      <c r="W32" s="146" t="str">
        <f>IF('1) 日本 - 中国'!R31="", "", '1) 日本 - 中国'!R31)</f>
        <v/>
      </c>
      <c r="X32" s="174" t="str">
        <f>IF('1) 日本 - 中国'!S31="", "", '1) 日本 - 中国'!S31)</f>
        <v/>
      </c>
      <c r="Y32" s="174" t="str">
        <f>IF('1) 日本 - 中国'!T31="", "", '1) 日本 - 中国'!T31)</f>
        <v/>
      </c>
      <c r="Z32" s="174">
        <f>IF('1) 日本 - 中国'!W48="", "", '1) 日本 - 中国'!W48)</f>
        <v>46053</v>
      </c>
      <c r="AA32" s="174"/>
      <c r="AB32" s="146">
        <f t="shared" ref="AB32:AB33" si="13">IF(Z32="","",Z32+7)</f>
        <v>46060</v>
      </c>
      <c r="AC32" s="173"/>
      <c r="AD32" s="173"/>
      <c r="AE32" s="146">
        <f t="shared" ref="AE32:AE33" si="14">IF(AB32="","",AB32+6)</f>
        <v>46066</v>
      </c>
    </row>
    <row r="33" spans="1:31" s="28" customFormat="1" ht="15" customHeight="1">
      <c r="A33" s="173">
        <f t="shared" si="7"/>
        <v>46027</v>
      </c>
      <c r="B33" s="173"/>
      <c r="C33" s="173"/>
      <c r="D33" s="173">
        <f t="shared" si="8"/>
        <v>46033</v>
      </c>
      <c r="E33" s="173"/>
      <c r="F33" s="6" t="str">
        <f>IF('1) 日本 - 中国'!A49="", "", '1) 日本 - 中国'!A49)</f>
        <v>add call</v>
      </c>
      <c r="G33" s="148" t="str">
        <f>IF('1) 日本 - 中国'!B49="", "", '1) 日本 - 中国'!B49)</f>
        <v>RESOLUTION</v>
      </c>
      <c r="H33" s="185">
        <f>IF('1) 日本 - 中国'!C49="", "", '1) 日本 - 中国'!C49)</f>
        <v>2528</v>
      </c>
      <c r="I33" s="88" t="s">
        <v>80</v>
      </c>
      <c r="J33" s="186">
        <f>IF('1) 日本 - 中国'!E49="", "", '1) 日本 - 中国'!E49)</f>
        <v>2528</v>
      </c>
      <c r="K33" s="150" t="s">
        <v>84</v>
      </c>
      <c r="L33" s="173" t="str">
        <f>IF('1) 日本 - 中国'!G32="", "", '1) 日本 - 中国'!G32)</f>
        <v/>
      </c>
      <c r="M33" s="146">
        <f>IF('1) 日本 - 中国'!J49="", "", '1) 日本 - 中国'!J49)</f>
        <v>46041</v>
      </c>
      <c r="N33" s="8" t="str">
        <f>IF('1) 日本 - 中国'!I32="", "", '1) 日本 - 中国'!I32)</f>
        <v/>
      </c>
      <c r="O33" s="175" t="str">
        <f>IF('1) 日本 - 中国'!J32="", "", '1) 日本 - 中国'!J32)</f>
        <v/>
      </c>
      <c r="P33" s="175" t="str">
        <f>IF('1) 日本 - 中国'!K32="", "", '1) 日本 - 中国'!K32)</f>
        <v/>
      </c>
      <c r="Q33" s="146" t="str">
        <f>IF('1) 日本 - 中国'!M49="", "", '1) 日本 - 中国'!M49)</f>
        <v/>
      </c>
      <c r="R33" s="7" t="str">
        <f>IF('1) 日本 - 中国'!N49="", "", '1) 日本 - 中国'!N49)</f>
        <v/>
      </c>
      <c r="S33" s="146">
        <f>IF('1) 日本 - 中国'!O49="", "", '1) 日本 - 中国'!O49)</f>
        <v>46044</v>
      </c>
      <c r="T33" s="7">
        <f>IF('1) 日本 - 中国'!P49="", "", '1) 日本 - 中国'!P49)</f>
        <v>46043</v>
      </c>
      <c r="U33" s="146">
        <f>IF('1) 日本 - 中国'!Q49="", "", '1) 日本 - 中国'!Q49)</f>
        <v>46047</v>
      </c>
      <c r="V33" s="146" t="str">
        <f>IF('1) 日本 - 中国'!Q32="", "", '1) 日本 - 中国'!Q32)</f>
        <v/>
      </c>
      <c r="W33" s="146" t="str">
        <f>IF('1) 日本 - 中国'!R32="", "", '1) 日本 - 中国'!R32)</f>
        <v/>
      </c>
      <c r="X33" s="174" t="str">
        <f>IF('1) 日本 - 中国'!S32="", "", '1) 日本 - 中国'!S32)</f>
        <v/>
      </c>
      <c r="Y33" s="174" t="str">
        <f>IF('1) 日本 - 中国'!T32="", "", '1) 日本 - 中国'!T32)</f>
        <v/>
      </c>
      <c r="Z33" s="174">
        <f>IF('1) 日本 - 中国'!W49="", "", '1) 日本 - 中国'!W49)</f>
        <v>46046</v>
      </c>
      <c r="AA33" s="174"/>
      <c r="AB33" s="146">
        <f t="shared" si="13"/>
        <v>46053</v>
      </c>
      <c r="AC33" s="173"/>
      <c r="AD33" s="173"/>
      <c r="AE33" s="146">
        <f t="shared" si="14"/>
        <v>46059</v>
      </c>
    </row>
    <row r="34" spans="1:31" s="28" customFormat="1" ht="15" customHeight="1">
      <c r="A34" s="173">
        <f t="shared" si="7"/>
        <v>46031</v>
      </c>
      <c r="B34" s="173"/>
      <c r="C34" s="173"/>
      <c r="D34" s="173">
        <f t="shared" si="8"/>
        <v>46037</v>
      </c>
      <c r="E34" s="173"/>
      <c r="F34" s="6">
        <f>IF('1) 日本 - 中国'!A50="", "", '1) 日本 - 中国'!A50)</f>
        <v>5</v>
      </c>
      <c r="G34" s="148" t="str">
        <f>IF('1) 日本 - 中国'!B50="", "", '1) 日本 - 中国'!B50)</f>
        <v>CA NAGOYA</v>
      </c>
      <c r="H34" s="185">
        <f>IF('1) 日本 - 中国'!C50="", "", '1) 日本 - 中国'!C50)</f>
        <v>2604</v>
      </c>
      <c r="I34" s="88" t="s">
        <v>80</v>
      </c>
      <c r="J34" s="186">
        <f>IF('1) 日本 - 中国'!E50="", "", '1) 日本 - 中国'!E50)</f>
        <v>2604</v>
      </c>
      <c r="K34" s="150" t="s">
        <v>84</v>
      </c>
      <c r="L34" s="173" t="str">
        <f>IF('1) 日本 - 中国'!G32="", "", '1) 日本 - 中国'!G32)</f>
        <v/>
      </c>
      <c r="M34" s="146">
        <f>IF('1) 日本 - 中国'!J50="", "", '1) 日本 - 中国'!J50)</f>
        <v>46045</v>
      </c>
      <c r="N34" s="8" t="str">
        <f>IF('1) 日本 - 中国'!I32="", "", '1) 日本 - 中国'!I32)</f>
        <v/>
      </c>
      <c r="O34" s="175" t="str">
        <f>IF('1) 日本 - 中国'!J32="", "", '1) 日本 - 中国'!J32)</f>
        <v/>
      </c>
      <c r="P34" s="175" t="str">
        <f>IF('1) 日本 - 中国'!K32="", "", '1) 日本 - 中国'!K32)</f>
        <v/>
      </c>
      <c r="Q34" s="146">
        <f>IF('1) 日本 - 中国'!M50="", "", '1) 日本 - 中国'!M50)</f>
        <v>46052</v>
      </c>
      <c r="R34" s="7">
        <f>IF('1) 日本 - 中国'!N50="", "", '1) 日本 - 中国'!N50)</f>
        <v>46052</v>
      </c>
      <c r="S34" s="146">
        <f>IF('1) 日本 - 中国'!O50="", "", '1) 日本 - 中国'!O50)</f>
        <v>46052</v>
      </c>
      <c r="T34" s="7">
        <f>IF('1) 日本 - 中国'!P50="", "", '1) 日本 - 中国'!P50)</f>
        <v>46053</v>
      </c>
      <c r="U34" s="146">
        <f>IF('1) 日本 - 中国'!Q50="", "", '1) 日本 - 中国'!Q50)</f>
        <v>46053</v>
      </c>
      <c r="V34" s="146" t="str">
        <f>IF('1) 日本 - 中国'!Q32="", "", '1) 日本 - 中国'!Q32)</f>
        <v/>
      </c>
      <c r="W34" s="146" t="str">
        <f>IF('1) 日本 - 中国'!R32="", "", '1) 日本 - 中国'!R32)</f>
        <v/>
      </c>
      <c r="X34" s="174" t="str">
        <f>IF('1) 日本 - 中国'!S32="", "", '1) 日本 - 中国'!S32)</f>
        <v/>
      </c>
      <c r="Y34" s="174" t="str">
        <f>IF('1) 日本 - 中国'!T32="", "", '1) 日本 - 中国'!T32)</f>
        <v/>
      </c>
      <c r="Z34" s="174">
        <f>IF('1) 日本 - 中国'!W50="", "", '1) 日本 - 中国'!W50)</f>
        <v>46060</v>
      </c>
      <c r="AA34" s="174"/>
      <c r="AB34" s="146">
        <f t="shared" ref="AB34:AB38" si="15">IF(Z34="","",Z34+7)</f>
        <v>46067</v>
      </c>
      <c r="AC34" s="173"/>
      <c r="AD34" s="173"/>
      <c r="AE34" s="146">
        <f t="shared" ref="AE34:AE38" si="16">IF(AB34="","",AB34+6)</f>
        <v>46073</v>
      </c>
    </row>
    <row r="35" spans="1:31" s="90" customFormat="1" ht="15" customHeight="1">
      <c r="A35" s="173">
        <f t="shared" si="7"/>
        <v>46039</v>
      </c>
      <c r="B35" s="173"/>
      <c r="C35" s="173"/>
      <c r="D35" s="173">
        <f t="shared" si="8"/>
        <v>46045</v>
      </c>
      <c r="E35" s="173"/>
      <c r="F35" s="6">
        <f>IF('1) 日本 - 中国'!A51="", "", '1) 日本 - 中国'!A51)</f>
        <v>6</v>
      </c>
      <c r="G35" s="148" t="str">
        <f>IF('1) 日本 - 中国'!B51="", "", '1) 日本 - 中国'!B51)</f>
        <v>REFLECTION</v>
      </c>
      <c r="H35" s="185">
        <f>IF('1) 日本 - 中国'!C51="", "", '1) 日本 - 中国'!C51)</f>
        <v>2537</v>
      </c>
      <c r="I35" s="88" t="s">
        <v>80</v>
      </c>
      <c r="J35" s="186">
        <f>IF('1) 日本 - 中国'!E51="", "", '1) 日本 - 中国'!E51)</f>
        <v>2537</v>
      </c>
      <c r="K35" s="150" t="s">
        <v>84</v>
      </c>
      <c r="L35" s="173" t="str">
        <f>IF('1) 日本 - 中国'!G33="", "", '1) 日本 - 中国'!G33)</f>
        <v/>
      </c>
      <c r="M35" s="146">
        <f>IF('1) 日本 - 中国'!J51="", "", '1) 日本 - 中国'!J51)</f>
        <v>46053</v>
      </c>
      <c r="N35" s="8" t="str">
        <f>IF('1) 日本 - 中国'!I33="", "", '1) 日本 - 中国'!I33)</f>
        <v/>
      </c>
      <c r="O35" s="175" t="str">
        <f>IF('1) 日本 - 中国'!J33="", "", '1) 日本 - 中国'!J33)</f>
        <v/>
      </c>
      <c r="P35" s="175" t="str">
        <f>IF('1) 日本 - 中国'!K33="", "", '1) 日本 - 中国'!K33)</f>
        <v/>
      </c>
      <c r="Q35" s="146">
        <f>IF('1) 日本 - 中国'!M51="", "", '1) 日本 - 中国'!M51)</f>
        <v>46056</v>
      </c>
      <c r="R35" s="7">
        <f>IF('1) 日本 - 中国'!N51="", "", '1) 日本 - 中国'!N51)</f>
        <v>46056</v>
      </c>
      <c r="S35" s="146">
        <f>IF('1) 日本 - 中国'!O51="", "", '1) 日本 - 中国'!O51)</f>
        <v>46056</v>
      </c>
      <c r="T35" s="7">
        <f>IF('1) 日本 - 中国'!P51="", "", '1) 日本 - 中国'!P51)</f>
        <v>46057</v>
      </c>
      <c r="U35" s="146">
        <f>IF('1) 日本 - 中国'!Q51="", "", '1) 日本 - 中国'!Q51)</f>
        <v>46057</v>
      </c>
      <c r="V35" s="146" t="str">
        <f>IF('1) 日本 - 中国'!Q33="", "", '1) 日本 - 中国'!Q33)</f>
        <v/>
      </c>
      <c r="W35" s="146" t="str">
        <f>IF('1) 日本 - 中国'!R33="", "", '1) 日本 - 中国'!R33)</f>
        <v/>
      </c>
      <c r="X35" s="174" t="str">
        <f>IF('1) 日本 - 中国'!S33="", "", '1) 日本 - 中国'!S33)</f>
        <v/>
      </c>
      <c r="Y35" s="174" t="str">
        <f>IF('1) 日本 - 中国'!T33="", "", '1) 日本 - 中国'!T33)</f>
        <v/>
      </c>
      <c r="Z35" s="174">
        <f>IF('1) 日本 - 中国'!W51="", "", '1) 日本 - 中国'!W51)</f>
        <v>46067</v>
      </c>
      <c r="AA35" s="174"/>
      <c r="AB35" s="146">
        <f t="shared" si="15"/>
        <v>46074</v>
      </c>
      <c r="AC35" s="173"/>
      <c r="AD35" s="173"/>
      <c r="AE35" s="146">
        <f t="shared" si="16"/>
        <v>46080</v>
      </c>
    </row>
    <row r="36" spans="1:31" s="90" customFormat="1" ht="15" customHeight="1">
      <c r="A36" s="173">
        <f t="shared" si="7"/>
        <v>46046</v>
      </c>
      <c r="B36" s="173"/>
      <c r="C36" s="173"/>
      <c r="D36" s="173">
        <f t="shared" si="8"/>
        <v>46052</v>
      </c>
      <c r="E36" s="173"/>
      <c r="F36" s="6">
        <f>IF('1) 日本 - 中国'!A52="", "", '1) 日本 - 中国'!A52)</f>
        <v>7</v>
      </c>
      <c r="G36" s="148" t="str">
        <f>IF('1) 日本 - 中国'!B52="", "", '1) 日本 - 中国'!B52)</f>
        <v>CA NAGOYA</v>
      </c>
      <c r="H36" s="185">
        <f>IF('1) 日本 - 中国'!C52="", "", '1) 日本 - 中国'!C52)</f>
        <v>2605</v>
      </c>
      <c r="I36" s="88" t="s">
        <v>80</v>
      </c>
      <c r="J36" s="186">
        <f>IF('1) 日本 - 中国'!E52="", "", '1) 日本 - 中国'!E52)</f>
        <v>2605</v>
      </c>
      <c r="K36" s="150" t="s">
        <v>84</v>
      </c>
      <c r="L36" s="173" t="str">
        <f>IF('1) 日本 - 中国'!G34="", "", '1) 日本 - 中国'!G34)</f>
        <v/>
      </c>
      <c r="M36" s="146">
        <f>IF('1) 日本 - 中国'!J52="", "", '1) 日本 - 中国'!J52)</f>
        <v>46060</v>
      </c>
      <c r="N36" s="8" t="str">
        <f>IF('1) 日本 - 中国'!I34="", "", '1) 日本 - 中国'!I34)</f>
        <v/>
      </c>
      <c r="O36" s="175" t="str">
        <f>IF('1) 日本 - 中国'!J34="", "", '1) 日本 - 中国'!J34)</f>
        <v/>
      </c>
      <c r="P36" s="175" t="str">
        <f>IF('1) 日本 - 中国'!K34="", "", '1) 日本 - 中国'!K34)</f>
        <v/>
      </c>
      <c r="Q36" s="146">
        <f>IF('1) 日本 - 中国'!M52="", "", '1) 日本 - 中国'!M52)</f>
        <v>46063</v>
      </c>
      <c r="R36" s="7">
        <f>IF('1) 日本 - 中国'!N52="", "", '1) 日本 - 中国'!N52)</f>
        <v>46063</v>
      </c>
      <c r="S36" s="146">
        <f>IF('1) 日本 - 中国'!O52="", "", '1) 日本 - 中国'!O52)</f>
        <v>46063</v>
      </c>
      <c r="T36" s="7">
        <f>IF('1) 日本 - 中国'!P52="", "", '1) 日本 - 中国'!P52)</f>
        <v>46064</v>
      </c>
      <c r="U36" s="146">
        <f>IF('1) 日本 - 中国'!Q52="", "", '1) 日本 - 中国'!Q52)</f>
        <v>46064</v>
      </c>
      <c r="V36" s="146" t="str">
        <f>IF('1) 日本 - 中国'!Q34="", "", '1) 日本 - 中国'!Q34)</f>
        <v/>
      </c>
      <c r="W36" s="146" t="str">
        <f>IF('1) 日本 - 中国'!R34="", "", '1) 日本 - 中国'!R34)</f>
        <v/>
      </c>
      <c r="X36" s="174" t="str">
        <f>IF('1) 日本 - 中国'!S34="", "", '1) 日本 - 中国'!S34)</f>
        <v/>
      </c>
      <c r="Y36" s="174" t="str">
        <f>IF('1) 日本 - 中国'!T34="", "", '1) 日本 - 中国'!T34)</f>
        <v/>
      </c>
      <c r="Z36" s="174">
        <f>IF('1) 日本 - 中国'!W52="", "", '1) 日本 - 中国'!W52)</f>
        <v>46074</v>
      </c>
      <c r="AA36" s="174"/>
      <c r="AB36" s="146">
        <f t="shared" si="15"/>
        <v>46081</v>
      </c>
      <c r="AC36" s="173"/>
      <c r="AD36" s="173"/>
      <c r="AE36" s="146">
        <f t="shared" si="16"/>
        <v>46087</v>
      </c>
    </row>
    <row r="37" spans="1:31" s="90" customFormat="1" ht="15" customHeight="1">
      <c r="A37" s="173" t="str">
        <f t="shared" si="7"/>
        <v/>
      </c>
      <c r="B37" s="173"/>
      <c r="C37" s="173"/>
      <c r="D37" s="173" t="str">
        <f t="shared" si="8"/>
        <v/>
      </c>
      <c r="E37" s="173"/>
      <c r="F37" s="6">
        <f>IF('1) 日本 - 中国'!A53="", "", '1) 日本 - 中国'!A53)</f>
        <v>8</v>
      </c>
      <c r="G37" s="148" t="str">
        <f>IF('1) 日本 - 中国'!B53="", "", '1) 日本 - 中国'!B53)</f>
        <v/>
      </c>
      <c r="H37" s="185" t="str">
        <f>IF('1) 日本 - 中国'!C53="", "", '1) 日本 - 中国'!C53)</f>
        <v/>
      </c>
      <c r="I37" s="88" t="s">
        <v>80</v>
      </c>
      <c r="J37" s="186" t="str">
        <f>IF('1) 日本 - 中国'!E53="", "", '1) 日本 - 中国'!E53)</f>
        <v/>
      </c>
      <c r="K37" s="150" t="s">
        <v>84</v>
      </c>
      <c r="L37" s="173" t="str">
        <f>IF('1) 日本 - 中国'!G35="", "", '1) 日本 - 中国'!G35)</f>
        <v/>
      </c>
      <c r="M37" s="146" t="str">
        <f>IF('1) 日本 - 中国'!J53="", "", '1) 日本 - 中国'!J53)</f>
        <v/>
      </c>
      <c r="N37" s="8" t="str">
        <f>IF('1) 日本 - 中国'!I35="", "", '1) 日本 - 中国'!I35)</f>
        <v/>
      </c>
      <c r="O37" s="175" t="str">
        <f>IF('1) 日本 - 中国'!J35="", "", '1) 日本 - 中国'!J35)</f>
        <v/>
      </c>
      <c r="P37" s="175" t="str">
        <f>IF('1) 日本 - 中国'!K35="", "", '1) 日本 - 中国'!K35)</f>
        <v/>
      </c>
      <c r="Q37" s="146" t="str">
        <f>IF('1) 日本 - 中国'!M53="", "", '1) 日本 - 中国'!M53)</f>
        <v/>
      </c>
      <c r="R37" s="7" t="str">
        <f>IF('1) 日本 - 中国'!N53="", "", '1) 日本 - 中国'!N53)</f>
        <v/>
      </c>
      <c r="S37" s="146" t="str">
        <f>IF('1) 日本 - 中国'!O53="", "", '1) 日本 - 中国'!O53)</f>
        <v/>
      </c>
      <c r="T37" s="7" t="str">
        <f>IF('1) 日本 - 中国'!P53="", "", '1) 日本 - 中国'!P53)</f>
        <v/>
      </c>
      <c r="U37" s="146" t="str">
        <f>IF('1) 日本 - 中国'!Q53="", "", '1) 日本 - 中国'!Q53)</f>
        <v/>
      </c>
      <c r="V37" s="146" t="str">
        <f>IF('1) 日本 - 中国'!Q35="", "", '1) 日本 - 中国'!Q35)</f>
        <v/>
      </c>
      <c r="W37" s="146" t="str">
        <f>IF('1) 日本 - 中国'!R35="", "", '1) 日本 - 中国'!R35)</f>
        <v/>
      </c>
      <c r="X37" s="174" t="str">
        <f>IF('1) 日本 - 中国'!S35="", "", '1) 日本 - 中国'!S35)</f>
        <v/>
      </c>
      <c r="Y37" s="174" t="str">
        <f>IF('1) 日本 - 中国'!T35="", "", '1) 日本 - 中国'!T35)</f>
        <v/>
      </c>
      <c r="Z37" s="174" t="str">
        <f>IF('1) 日本 - 中国'!W53="", "", '1) 日本 - 中国'!W53)</f>
        <v/>
      </c>
      <c r="AA37" s="174"/>
      <c r="AB37" s="146" t="str">
        <f t="shared" si="15"/>
        <v/>
      </c>
      <c r="AC37" s="173"/>
      <c r="AD37" s="173"/>
      <c r="AE37" s="146" t="str">
        <f t="shared" si="16"/>
        <v/>
      </c>
    </row>
    <row r="38" spans="1:31" s="90" customFormat="1" ht="15" customHeight="1">
      <c r="A38" s="146" t="str">
        <f t="shared" si="7"/>
        <v/>
      </c>
      <c r="B38" s="146"/>
      <c r="C38" s="146"/>
      <c r="D38" s="146" t="str">
        <f t="shared" si="8"/>
        <v/>
      </c>
      <c r="E38" s="146"/>
      <c r="F38" s="6">
        <f>IF('1) 日本 - 中国'!A54="", "", '1) 日本 - 中国'!A54)</f>
        <v>9</v>
      </c>
      <c r="G38" s="148" t="str">
        <f>IF('1) 日本 - 中国'!B54="", "", '1) 日本 - 中国'!B54)</f>
        <v/>
      </c>
      <c r="H38" s="185" t="str">
        <f>IF('1) 日本 - 中国'!C54="", "", '1) 日本 - 中国'!C54)</f>
        <v/>
      </c>
      <c r="I38" s="88" t="s">
        <v>80</v>
      </c>
      <c r="J38" s="186" t="str">
        <f>IF('1) 日本 - 中国'!E54="", "", '1) 日本 - 中国'!E54)</f>
        <v/>
      </c>
      <c r="K38" s="150" t="s">
        <v>84</v>
      </c>
      <c r="L38" s="173" t="str">
        <f>IF('1) 日本 - 中国'!G36="", "", '1) 日本 - 中国'!G36)</f>
        <v/>
      </c>
      <c r="M38" s="146" t="str">
        <f>IF('1) 日本 - 中国'!J54="", "", '1) 日本 - 中国'!J54)</f>
        <v/>
      </c>
      <c r="N38" s="8" t="str">
        <f>IF('1) 日本 - 中国'!I36="", "", '1) 日本 - 中国'!I36)</f>
        <v/>
      </c>
      <c r="O38" s="175" t="str">
        <f>IF('1) 日本 - 中国'!J36="", "", '1) 日本 - 中国'!J36)</f>
        <v/>
      </c>
      <c r="P38" s="175" t="str">
        <f>IF('1) 日本 - 中国'!K36="", "", '1) 日本 - 中国'!K36)</f>
        <v/>
      </c>
      <c r="Q38" s="146" t="str">
        <f>IF('1) 日本 - 中国'!M54="", "", '1) 日本 - 中国'!M54)</f>
        <v/>
      </c>
      <c r="R38" s="7" t="str">
        <f>IF('1) 日本 - 中国'!N54="", "", '1) 日本 - 中国'!N54)</f>
        <v/>
      </c>
      <c r="S38" s="146" t="str">
        <f>IF('1) 日本 - 中国'!O54="", "", '1) 日本 - 中国'!O54)</f>
        <v/>
      </c>
      <c r="T38" s="7" t="str">
        <f>IF('1) 日本 - 中国'!P54="", "", '1) 日本 - 中国'!P54)</f>
        <v/>
      </c>
      <c r="U38" s="146" t="str">
        <f>IF('1) 日本 - 中国'!Q54="", "", '1) 日本 - 中国'!Q54)</f>
        <v/>
      </c>
      <c r="V38" s="146" t="str">
        <f>IF('1) 日本 - 中国'!Q36="", "", '1) 日本 - 中国'!Q36)</f>
        <v/>
      </c>
      <c r="W38" s="146" t="str">
        <f>IF('1) 日本 - 中国'!R36="", "", '1) 日本 - 中国'!R36)</f>
        <v/>
      </c>
      <c r="X38" s="174" t="str">
        <f>IF('1) 日本 - 中国'!S36="", "", '1) 日本 - 中国'!S36)</f>
        <v/>
      </c>
      <c r="Y38" s="174" t="str">
        <f>IF('1) 日本 - 中国'!T36="", "", '1) 日本 - 中国'!T36)</f>
        <v/>
      </c>
      <c r="Z38" s="174" t="str">
        <f>IF('1) 日本 - 中国'!W54="", "", '1) 日本 - 中国'!W54)</f>
        <v/>
      </c>
      <c r="AA38" s="174"/>
      <c r="AB38" s="146" t="str">
        <f t="shared" si="15"/>
        <v/>
      </c>
      <c r="AC38" s="173"/>
      <c r="AD38" s="173"/>
      <c r="AE38" s="146" t="str">
        <f t="shared" si="16"/>
        <v/>
      </c>
    </row>
    <row r="39" spans="1:31" s="90" customFormat="1" ht="15" customHeight="1">
      <c r="A39" s="173" t="str">
        <f t="shared" si="7"/>
        <v/>
      </c>
      <c r="B39" s="173"/>
      <c r="C39" s="173"/>
      <c r="D39" s="173" t="str">
        <f t="shared" si="8"/>
        <v/>
      </c>
      <c r="E39" s="173"/>
      <c r="F39" s="147">
        <f>IF('1) 日本 - 中国'!A37="", "", '1) 日本 - 中国'!A37)</f>
        <v>9</v>
      </c>
      <c r="G39" s="148" t="str">
        <f>IF('1) 日本 - 中国'!B37="", "", '1) 日本 - 中国'!B37)</f>
        <v/>
      </c>
      <c r="H39" s="185" t="str">
        <f>IF('1) 日本 - 中国'!C37="", "", '1) 日本 - 中国'!C37)</f>
        <v/>
      </c>
      <c r="I39" s="88"/>
      <c r="J39" s="186"/>
      <c r="K39" s="150"/>
      <c r="L39" s="173" t="str">
        <f>IF('1) 日本 - 中国'!G37="", "", '1) 日本 - 中国'!G37)</f>
        <v/>
      </c>
      <c r="M39" s="146" t="str">
        <f>IF('1) 日本 - 中国'!H37="", "", '1) 日本 - 中国'!H37)</f>
        <v/>
      </c>
      <c r="N39" s="8" t="str">
        <f>IF('1) 日本 - 中国'!I37="", "", '1) 日本 - 中国'!I37)</f>
        <v/>
      </c>
      <c r="O39" s="175" t="str">
        <f>IF('1) 日本 - 中国'!J37="", "", '1) 日本 - 中国'!J37)</f>
        <v/>
      </c>
      <c r="P39" s="146" t="str">
        <f>IF('1) 日本 - 中国'!K37="", "", '1) 日本 - 中国'!K37)</f>
        <v/>
      </c>
      <c r="Q39" s="146" t="str">
        <f>IF('1) 日本 - 中国'!L37="", "", '1) 日本 - 中国'!L37)</f>
        <v/>
      </c>
      <c r="R39" s="7" t="str">
        <f>IF('1) 日本 - 中国'!M37="", "", '1) 日本 - 中国'!M37)</f>
        <v/>
      </c>
      <c r="S39" s="146" t="str">
        <f>IF('1) 日本 - 中国'!N37="", "", '1) 日本 - 中国'!N37)</f>
        <v/>
      </c>
      <c r="T39" s="7" t="str">
        <f>IF('1) 日本 - 中国'!O37="", "", '1) 日本 - 中国'!O37)</f>
        <v/>
      </c>
      <c r="U39" s="146" t="str">
        <f>IF('1) 日本 - 中国'!P37="", "", '1) 日本 - 中国'!P37)</f>
        <v/>
      </c>
      <c r="V39" s="146" t="str">
        <f>IF('1) 日本 - 中国'!Q37="", "", '1) 日本 - 中国'!Q37)</f>
        <v/>
      </c>
      <c r="W39" s="146" t="str">
        <f>IF('1) 日本 - 中国'!R37="", "", '1) 日本 - 中国'!R37)</f>
        <v/>
      </c>
      <c r="X39" s="146" t="str">
        <f>IF('1) 日本 - 中国'!S37="", "", '1) 日本 - 中国'!S37)</f>
        <v/>
      </c>
      <c r="Y39" s="146" t="str">
        <f>IF('1) 日本 - 中国'!T37="", "", '1) 日本 - 中国'!T37)</f>
        <v/>
      </c>
      <c r="Z39" s="146" t="str">
        <f>IF('1) 日本 - 中国'!U37="", "", '1) 日本 - 中国'!U37)</f>
        <v/>
      </c>
      <c r="AA39" s="174"/>
      <c r="AB39" s="173" t="str">
        <f t="shared" si="9"/>
        <v/>
      </c>
      <c r="AC39" s="173"/>
      <c r="AD39" s="173"/>
      <c r="AE39" s="146" t="str">
        <f t="shared" si="10"/>
        <v/>
      </c>
    </row>
    <row r="40" spans="1:31" s="90" customFormat="1" ht="15" customHeight="1">
      <c r="A40" s="179" t="str">
        <f t="shared" si="7"/>
        <v/>
      </c>
      <c r="B40" s="179"/>
      <c r="C40" s="179"/>
      <c r="D40" s="179" t="str">
        <f t="shared" si="8"/>
        <v/>
      </c>
      <c r="E40" s="179"/>
      <c r="F40" s="176">
        <f>IF('1) 日本 - 中国'!A38="", "", '1) 日本 - 中国'!A38)</f>
        <v>10</v>
      </c>
      <c r="G40" s="153" t="str">
        <f>IF('1) 日本 - 中国'!B38="", "", '1) 日本 - 中国'!B38)</f>
        <v/>
      </c>
      <c r="H40" s="187" t="str">
        <f>IF('1) 日本 - 中国'!C38="", "", '1) 日本 - 中国'!C38)</f>
        <v/>
      </c>
      <c r="I40" s="177"/>
      <c r="J40" s="188"/>
      <c r="K40" s="157"/>
      <c r="L40" s="179" t="str">
        <f>IF('1) 日本 - 中国'!G38="", "", '1) 日本 - 中国'!G38)</f>
        <v/>
      </c>
      <c r="M40" s="158" t="str">
        <f>IF('1) 日本 - 中国'!H38="", "", '1) 日本 - 中国'!H38)</f>
        <v/>
      </c>
      <c r="N40" s="180" t="str">
        <f>IF('1) 日本 - 中国'!I38="", "", '1) 日本 - 中国'!I38)</f>
        <v/>
      </c>
      <c r="O40" s="181" t="str">
        <f>IF('1) 日本 - 中国'!J38="", "", '1) 日本 - 中国'!J38)</f>
        <v/>
      </c>
      <c r="P40" s="158" t="str">
        <f>IF('1) 日本 - 中国'!K38="", "", '1) 日本 - 中国'!K38)</f>
        <v/>
      </c>
      <c r="Q40" s="158" t="str">
        <f>IF('1) 日本 - 中国'!L38="", "", '1) 日本 - 中国'!L38)</f>
        <v/>
      </c>
      <c r="R40" s="182" t="str">
        <f>IF('1) 日本 - 中国'!M38="", "", '1) 日本 - 中国'!M38)</f>
        <v/>
      </c>
      <c r="S40" s="158" t="str">
        <f>IF('1) 日本 - 中国'!N38="", "", '1) 日本 - 中国'!N38)</f>
        <v/>
      </c>
      <c r="T40" s="182" t="str">
        <f>IF('1) 日本 - 中国'!O38="", "", '1) 日本 - 中国'!O38)</f>
        <v/>
      </c>
      <c r="U40" s="158" t="str">
        <f>IF('1) 日本 - 中国'!P38="", "", '1) 日本 - 中国'!P38)</f>
        <v/>
      </c>
      <c r="V40" s="158" t="str">
        <f>IF('1) 日本 - 中国'!Q38="", "", '1) 日本 - 中国'!Q38)</f>
        <v/>
      </c>
      <c r="W40" s="158" t="str">
        <f>IF('1) 日本 - 中国'!R38="", "", '1) 日本 - 中国'!R38)</f>
        <v/>
      </c>
      <c r="X40" s="158" t="str">
        <f>IF('1) 日本 - 中国'!S38="", "", '1) 日本 - 中国'!S38)</f>
        <v/>
      </c>
      <c r="Y40" s="158" t="str">
        <f>IF('1) 日本 - 中国'!T38="", "", '1) 日本 - 中国'!T38)</f>
        <v/>
      </c>
      <c r="Z40" s="158" t="str">
        <f>IF('1) 日本 - 中国'!U38="", "", '1) 日本 - 中国'!U38)</f>
        <v/>
      </c>
      <c r="AA40" s="189"/>
      <c r="AB40" s="179" t="str">
        <f t="shared" si="9"/>
        <v/>
      </c>
      <c r="AC40" s="179"/>
      <c r="AD40" s="179"/>
      <c r="AE40" s="158" t="str">
        <f t="shared" si="10"/>
        <v/>
      </c>
    </row>
    <row r="41" spans="1:31" ht="15" customHeight="1">
      <c r="F41" s="28" t="s">
        <v>67</v>
      </c>
      <c r="G41" s="106"/>
      <c r="H41" s="107"/>
      <c r="I41" s="107"/>
      <c r="J41" s="107"/>
      <c r="K41" s="107"/>
      <c r="L41" s="62"/>
      <c r="M41" s="8"/>
      <c r="N41" s="7"/>
      <c r="O41" s="7"/>
      <c r="P41" s="7"/>
      <c r="Q41" s="7"/>
      <c r="R41" s="7"/>
      <c r="S41" s="8"/>
      <c r="T41" s="7"/>
    </row>
    <row r="42" spans="1:31" s="28" customFormat="1" ht="15" customHeight="1">
      <c r="F42" s="90"/>
      <c r="G42" s="90"/>
      <c r="H42" s="90"/>
      <c r="I42" s="90"/>
      <c r="J42" s="90"/>
      <c r="K42" s="90"/>
      <c r="L42" s="100"/>
      <c r="M42" s="90"/>
      <c r="N42" s="90"/>
      <c r="O42" s="90"/>
      <c r="P42" s="90"/>
      <c r="Q42" s="100"/>
      <c r="R42" s="100"/>
      <c r="S42" s="100"/>
      <c r="T42" s="100"/>
      <c r="U42" s="90"/>
      <c r="V42" s="90"/>
      <c r="W42" s="90"/>
      <c r="X42" s="90"/>
      <c r="Y42" s="100"/>
      <c r="Z42" s="100"/>
      <c r="AA42" s="100"/>
    </row>
    <row r="43" spans="1:31" s="28" customFormat="1" ht="15" customHeight="1">
      <c r="F43" s="90"/>
      <c r="G43" s="90"/>
      <c r="H43" s="90"/>
      <c r="I43" s="90"/>
      <c r="J43" s="90"/>
      <c r="K43" s="90"/>
      <c r="L43" s="100"/>
      <c r="M43" s="90"/>
      <c r="N43" s="90"/>
      <c r="O43" s="90"/>
      <c r="P43" s="90"/>
      <c r="Q43" s="100"/>
      <c r="R43" s="100"/>
      <c r="S43" s="100"/>
      <c r="T43" s="100"/>
      <c r="U43" s="90"/>
      <c r="V43" s="90"/>
      <c r="W43" s="90"/>
      <c r="X43" s="90"/>
      <c r="Y43" s="100"/>
      <c r="Z43" s="100"/>
      <c r="AA43" s="100"/>
    </row>
    <row r="44" spans="1:31" s="28" customFormat="1" ht="15" customHeight="1">
      <c r="L44" s="35"/>
      <c r="M44" s="90"/>
      <c r="N44" s="90"/>
      <c r="O44" s="90"/>
      <c r="P44" s="90"/>
      <c r="Q44" s="35"/>
      <c r="R44" s="100"/>
      <c r="S44" s="100"/>
      <c r="T44" s="100"/>
      <c r="U44" s="90"/>
      <c r="V44" s="90"/>
      <c r="W44" s="90"/>
      <c r="X44" s="90"/>
      <c r="Y44" s="100"/>
      <c r="Z44" s="100"/>
      <c r="AA44" s="35"/>
    </row>
    <row r="45" spans="1:31" s="28" customFormat="1" ht="15" customHeight="1"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</row>
    <row r="46" spans="1:31" s="28" customFormat="1" ht="15" customHeight="1"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</row>
    <row r="47" spans="1:31" s="90" customFormat="1" ht="15" customHeight="1">
      <c r="F47" s="109"/>
      <c r="G47" s="110"/>
      <c r="H47" s="111"/>
      <c r="I47" s="111"/>
      <c r="J47" s="111"/>
      <c r="K47" s="111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90" customFormat="1" ht="15" customHeight="1">
      <c r="F48" s="109"/>
      <c r="G48" s="110"/>
      <c r="H48" s="111"/>
      <c r="I48" s="111"/>
      <c r="J48" s="111"/>
      <c r="K48" s="111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90" customFormat="1" ht="15" customHeight="1">
      <c r="F49" s="109"/>
      <c r="G49" s="110"/>
      <c r="H49" s="111"/>
      <c r="I49" s="111"/>
      <c r="J49" s="111"/>
      <c r="K49" s="111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28" customFormat="1" ht="15" customHeight="1">
      <c r="F50" s="109"/>
      <c r="G50" s="110"/>
      <c r="H50" s="111"/>
      <c r="I50" s="111"/>
      <c r="J50" s="111"/>
      <c r="K50" s="111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28" customFormat="1" ht="15" customHeight="1">
      <c r="F51" s="109"/>
      <c r="G51" s="110"/>
      <c r="H51" s="111"/>
      <c r="I51" s="111"/>
      <c r="J51" s="111"/>
      <c r="K51" s="111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28" customFormat="1" ht="15" customHeight="1">
      <c r="F52" s="109"/>
      <c r="G52" s="110"/>
      <c r="H52" s="111"/>
      <c r="I52" s="111"/>
      <c r="J52" s="111"/>
      <c r="K52" s="111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0" customFormat="1" ht="15" customHeight="1">
      <c r="F53" s="109"/>
      <c r="G53" s="110"/>
      <c r="H53" s="111"/>
      <c r="I53" s="111"/>
      <c r="J53" s="111"/>
      <c r="K53" s="111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0" customFormat="1" ht="15" customHeight="1">
      <c r="F54" s="109"/>
      <c r="G54" s="110"/>
      <c r="H54" s="111"/>
      <c r="I54" s="111"/>
      <c r="J54" s="111"/>
      <c r="K54" s="111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0" customFormat="1" ht="15" customHeight="1">
      <c r="F55" s="109"/>
      <c r="G55" s="110"/>
      <c r="H55" s="111"/>
      <c r="I55" s="111"/>
      <c r="J55" s="111"/>
      <c r="K55" s="111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0" customFormat="1" ht="15" customHeight="1">
      <c r="F56" s="109"/>
      <c r="G56" s="110"/>
      <c r="H56" s="111"/>
      <c r="I56" s="111"/>
      <c r="J56" s="111"/>
      <c r="K56" s="111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90" customFormat="1" ht="15" customHeight="1">
      <c r="F57" s="109"/>
      <c r="G57" s="110"/>
      <c r="H57" s="111"/>
      <c r="I57" s="111"/>
      <c r="J57" s="111"/>
      <c r="K57" s="111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6:27" s="90" customFormat="1" ht="15" customHeight="1">
      <c r="F58" s="109"/>
      <c r="G58" s="110"/>
      <c r="H58" s="111"/>
      <c r="I58" s="111"/>
      <c r="J58" s="111"/>
      <c r="K58" s="111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6:27" s="28" customFormat="1" ht="15" customHeight="1">
      <c r="F59" s="90"/>
    </row>
    <row r="60" spans="6:27" s="28" customFormat="1" ht="15" customHeight="1"/>
    <row r="61" spans="6:27" s="28" customFormat="1" ht="15" customHeight="1"/>
    <row r="62" spans="6:27" s="28" customFormat="1" ht="15" customHeight="1">
      <c r="F62" s="35"/>
    </row>
    <row r="63" spans="6:27" s="28" customFormat="1" ht="15" customHeight="1"/>
    <row r="64" spans="6:27" s="28" customFormat="1" ht="15" customHeight="1"/>
    <row r="65" spans="1:29" s="28" customFormat="1" ht="15" customHeight="1"/>
    <row r="66" spans="1:29" s="28" customFormat="1" ht="15" customHeight="1"/>
    <row r="67" spans="1:29" s="28" customFormat="1" ht="15" customHeight="1">
      <c r="H67" s="90"/>
      <c r="I67" s="90"/>
      <c r="J67" s="90"/>
      <c r="K67" s="90"/>
    </row>
    <row r="68" spans="1:29" s="28" customFormat="1" ht="15" customHeight="1"/>
    <row r="69" spans="1:29" s="28" customFormat="1" ht="15" customHeight="1"/>
    <row r="70" spans="1:29" s="28" customFormat="1" ht="15" customHeight="1"/>
    <row r="71" spans="1:29" ht="15.75" customHeight="1">
      <c r="A71" s="87"/>
      <c r="B71" s="87"/>
      <c r="C71" s="87"/>
      <c r="D71" s="87"/>
      <c r="E71" s="112"/>
      <c r="F71" s="87"/>
      <c r="G71" s="87"/>
      <c r="H71" s="113"/>
      <c r="I71" s="113"/>
      <c r="J71" s="113"/>
      <c r="K71" s="113"/>
      <c r="L71" s="113"/>
      <c r="M71" s="113"/>
      <c r="N71" s="112"/>
      <c r="O71" s="20"/>
      <c r="P71" s="112"/>
      <c r="Q71" s="113"/>
      <c r="R71" s="87"/>
      <c r="S71" s="20"/>
      <c r="T71" s="87"/>
      <c r="U71" s="87"/>
      <c r="V71" s="20"/>
      <c r="W71" s="20"/>
      <c r="X71" s="20"/>
      <c r="Y71" s="20"/>
      <c r="Z71" s="20"/>
      <c r="AA71" s="20"/>
      <c r="AB71" s="87"/>
      <c r="AC71" s="87"/>
    </row>
    <row r="72" spans="1:29" ht="15.75" customHeight="1">
      <c r="A72" s="87"/>
      <c r="B72" s="87"/>
      <c r="C72" s="87"/>
      <c r="D72" s="87"/>
      <c r="E72" s="112"/>
      <c r="F72" s="87"/>
      <c r="G72" s="87"/>
      <c r="H72" s="113"/>
      <c r="I72" s="113"/>
      <c r="J72" s="113"/>
      <c r="K72" s="113"/>
      <c r="L72" s="113"/>
      <c r="M72" s="113"/>
      <c r="N72" s="112"/>
      <c r="O72" s="20"/>
      <c r="P72" s="112"/>
      <c r="Q72" s="113"/>
      <c r="R72" s="87"/>
      <c r="S72" s="20"/>
      <c r="T72" s="87"/>
      <c r="U72" s="87"/>
      <c r="V72" s="20"/>
      <c r="W72" s="20"/>
      <c r="X72" s="20"/>
      <c r="Y72" s="20"/>
      <c r="Z72" s="20"/>
      <c r="AA72" s="20"/>
      <c r="AB72" s="87"/>
      <c r="AC72" s="87"/>
    </row>
    <row r="73" spans="1:29" ht="15.75" customHeight="1">
      <c r="E73" s="19"/>
      <c r="F73" s="114"/>
      <c r="G73" s="114"/>
      <c r="N73" s="19"/>
      <c r="O73" s="19"/>
      <c r="P73" s="19"/>
      <c r="S73" s="19"/>
      <c r="V73" s="19"/>
      <c r="W73" s="19"/>
      <c r="X73" s="19"/>
      <c r="Y73" s="19"/>
      <c r="Z73" s="19"/>
      <c r="AA73" s="19"/>
    </row>
    <row r="75" spans="1:29" ht="15.75" customHeight="1">
      <c r="E75" s="20"/>
      <c r="F75" s="87"/>
      <c r="G75" s="87"/>
      <c r="H75" s="87"/>
      <c r="I75" s="87"/>
      <c r="J75" s="87"/>
      <c r="K75" s="87"/>
      <c r="L75" s="87"/>
      <c r="M75" s="87"/>
      <c r="N75" s="20"/>
      <c r="O75" s="20"/>
      <c r="P75" s="20"/>
      <c r="Q75" s="87"/>
      <c r="R75" s="87"/>
      <c r="S75" s="20"/>
      <c r="T75" s="87"/>
      <c r="U75" s="87"/>
      <c r="V75" s="20"/>
      <c r="W75" s="20"/>
      <c r="X75" s="20"/>
      <c r="Y75" s="20"/>
      <c r="Z75" s="20"/>
      <c r="AA75" s="20"/>
    </row>
    <row r="76" spans="1:29" ht="15.75" customHeight="1">
      <c r="E76" s="20"/>
      <c r="F76" s="87"/>
      <c r="G76" s="87"/>
      <c r="H76" s="87"/>
      <c r="I76" s="87"/>
      <c r="J76" s="87"/>
      <c r="K76" s="87"/>
      <c r="L76" s="87"/>
      <c r="M76" s="87"/>
      <c r="N76" s="20"/>
      <c r="O76" s="20"/>
      <c r="P76" s="20"/>
      <c r="Q76" s="87"/>
      <c r="R76" s="87"/>
      <c r="S76" s="20"/>
      <c r="T76" s="87"/>
      <c r="U76" s="87"/>
      <c r="V76" s="20"/>
      <c r="W76" s="20"/>
      <c r="X76" s="20"/>
      <c r="Y76" s="20"/>
      <c r="Z76" s="20"/>
      <c r="AA76" s="20"/>
    </row>
    <row r="77" spans="1:29" ht="15.75" customHeight="1">
      <c r="E77" s="19"/>
      <c r="N77" s="19"/>
      <c r="O77" s="19"/>
      <c r="P77" s="19"/>
      <c r="S77" s="19"/>
      <c r="V77" s="19"/>
      <c r="W77" s="19"/>
      <c r="X77" s="19"/>
      <c r="Y77" s="19"/>
      <c r="Z77" s="19"/>
      <c r="AA77" s="19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5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19" zoomScale="70" zoomScaleNormal="70" zoomScaleSheetLayoutView="70" workbookViewId="0"/>
  </sheetViews>
  <sheetFormatPr defaultColWidth="7.6328125" defaultRowHeight="15.75" customHeight="1" outlineLevelCol="1"/>
  <cols>
    <col min="1" max="1" width="15.90625" style="18" customWidth="1"/>
    <col min="2" max="3" width="15.90625" style="18" hidden="1" customWidth="1" outlineLevel="1"/>
    <col min="4" max="4" width="15.90625" style="18" customWidth="1" collapsed="1"/>
    <col min="5" max="5" width="2.08984375" style="18" customWidth="1"/>
    <col min="6" max="6" width="7.90625" style="18" customWidth="1"/>
    <col min="7" max="7" width="20.6328125" style="18" customWidth="1"/>
    <col min="8" max="8" width="7" style="18" bestFit="1" customWidth="1"/>
    <col min="9" max="9" width="3.453125" style="18" bestFit="1" customWidth="1"/>
    <col min="10" max="10" width="7" style="18" bestFit="1" customWidth="1"/>
    <col min="11" max="11" width="4.36328125" style="18" bestFit="1" customWidth="1"/>
    <col min="12" max="12" width="15.6328125" style="18" hidden="1" customWidth="1" outlineLevel="1"/>
    <col min="13" max="13" width="15.6328125" style="18" customWidth="1" collapsed="1"/>
    <col min="14" max="14" width="15.6328125" style="18" hidden="1" customWidth="1" outlineLevel="1"/>
    <col min="15" max="15" width="2.08984375" style="18" customWidth="1" collapsed="1"/>
    <col min="16" max="16" width="15.6328125" style="18" hidden="1" customWidth="1" outlineLevel="1"/>
    <col min="17" max="17" width="15.6328125" style="18" customWidth="1" collapsed="1"/>
    <col min="18" max="21" width="15.6328125" style="18" customWidth="1"/>
    <col min="22" max="23" width="15.90625" style="18" hidden="1" customWidth="1" outlineLevel="1"/>
    <col min="24" max="24" width="2.08984375" style="18" customWidth="1" collapsed="1"/>
    <col min="25" max="25" width="15.6328125" style="18" hidden="1" customWidth="1" outlineLevel="1"/>
    <col min="26" max="26" width="15.6328125" style="18" customWidth="1" collapsed="1"/>
    <col min="27" max="27" width="2.08984375" style="18" customWidth="1"/>
    <col min="28" max="28" width="13.90625" style="18" customWidth="1"/>
    <col min="29" max="30" width="13.90625" style="18" hidden="1" customWidth="1" outlineLevel="1"/>
    <col min="31" max="31" width="13.90625" style="18" customWidth="1" collapsed="1"/>
    <col min="32" max="42" width="13.90625" style="18" customWidth="1"/>
    <col min="43" max="16384" width="7.6328125" style="18"/>
  </cols>
  <sheetData>
    <row r="1" spans="1:31" ht="15.75" customHeight="1">
      <c r="C1" s="74"/>
      <c r="D1" s="74"/>
      <c r="E1" s="74"/>
      <c r="F1" s="384" t="s">
        <v>86</v>
      </c>
      <c r="G1" s="384"/>
      <c r="H1" s="384"/>
      <c r="I1" s="384"/>
      <c r="J1" s="384"/>
      <c r="K1" s="384"/>
      <c r="L1" s="384"/>
      <c r="M1" s="27"/>
      <c r="N1" s="75"/>
      <c r="O1" s="75"/>
      <c r="P1" s="76"/>
      <c r="Q1" s="385" t="str">
        <f>'1) 日本 - 中国'!M2</f>
        <v>2026年1月スケジュール</v>
      </c>
      <c r="R1" s="385"/>
      <c r="S1" s="385"/>
      <c r="T1" s="76"/>
      <c r="U1" s="76"/>
      <c r="V1" s="76"/>
      <c r="W1" s="76"/>
      <c r="X1" s="76"/>
      <c r="Z1" s="78"/>
      <c r="AA1" s="78"/>
      <c r="AB1" s="78"/>
      <c r="AC1" s="78"/>
      <c r="AD1" s="78"/>
      <c r="AE1" s="78"/>
    </row>
    <row r="2" spans="1:31" ht="15.75" customHeight="1">
      <c r="C2" s="74"/>
      <c r="D2" s="74"/>
      <c r="E2" s="74"/>
      <c r="F2" s="384"/>
      <c r="G2" s="384"/>
      <c r="H2" s="384"/>
      <c r="I2" s="384"/>
      <c r="J2" s="384"/>
      <c r="K2" s="384"/>
      <c r="L2" s="384"/>
      <c r="M2" s="25"/>
      <c r="N2" s="75"/>
      <c r="O2" s="75"/>
      <c r="P2" s="76"/>
      <c r="Q2" s="385"/>
      <c r="R2" s="385"/>
      <c r="S2" s="385"/>
      <c r="T2" s="76"/>
      <c r="U2" s="76"/>
      <c r="V2" s="76"/>
      <c r="W2" s="76"/>
      <c r="X2" s="76"/>
      <c r="Z2" s="78"/>
      <c r="AA2" s="78"/>
      <c r="AB2" s="78"/>
      <c r="AC2" s="78"/>
      <c r="AD2" s="78"/>
      <c r="AE2" s="78"/>
    </row>
    <row r="3" spans="1:31" ht="15.75" customHeight="1">
      <c r="C3" s="74"/>
      <c r="D3" s="74"/>
      <c r="E3" s="74"/>
      <c r="F3" s="384"/>
      <c r="G3" s="384"/>
      <c r="H3" s="384"/>
      <c r="I3" s="384"/>
      <c r="J3" s="384"/>
      <c r="K3" s="384"/>
      <c r="L3" s="384"/>
      <c r="M3" s="25"/>
      <c r="N3" s="75"/>
      <c r="O3" s="75"/>
      <c r="P3" s="75"/>
      <c r="Q3" s="26"/>
      <c r="R3" s="68" t="s">
        <v>1</v>
      </c>
      <c r="S3" s="69" t="s">
        <v>2</v>
      </c>
      <c r="T3" s="69"/>
      <c r="U3" s="69"/>
      <c r="Y3" s="24"/>
      <c r="Z3" s="24" t="s">
        <v>3</v>
      </c>
      <c r="AA3" s="390">
        <f>'1) 日本 - 中国'!U3</f>
        <v>46044</v>
      </c>
      <c r="AB3" s="390"/>
    </row>
    <row r="4" spans="1:31" ht="15.75" customHeight="1">
      <c r="C4" s="79"/>
      <c r="D4" s="79"/>
      <c r="E4" s="79"/>
      <c r="F4" s="386" t="s">
        <v>87</v>
      </c>
      <c r="G4" s="386"/>
      <c r="H4" s="386"/>
      <c r="I4" s="386"/>
      <c r="J4" s="386"/>
      <c r="K4" s="386"/>
      <c r="L4" s="386"/>
      <c r="M4" s="386"/>
      <c r="N4" s="70"/>
      <c r="O4" s="70"/>
      <c r="P4" s="70"/>
      <c r="Q4" s="70"/>
      <c r="R4" s="70"/>
      <c r="S4" s="69" t="s">
        <v>4</v>
      </c>
      <c r="T4" s="69"/>
      <c r="U4" s="69"/>
      <c r="Y4" s="80"/>
      <c r="Z4" s="80" t="s">
        <v>5</v>
      </c>
      <c r="AA4" s="81" t="str">
        <f>'1) 日本 - 中国'!U4</f>
        <v>No.577 (R-6)</v>
      </c>
      <c r="AD4" s="22"/>
    </row>
    <row r="5" spans="1:31" ht="15.75" customHeight="1" thickBot="1">
      <c r="A5" s="82"/>
      <c r="B5" s="82"/>
      <c r="C5" s="82"/>
      <c r="D5" s="82"/>
      <c r="E5" s="82"/>
      <c r="F5" s="82"/>
      <c r="G5" s="82"/>
      <c r="H5" s="83"/>
      <c r="I5" s="83"/>
      <c r="J5" s="83"/>
      <c r="K5" s="83"/>
      <c r="L5" s="82"/>
      <c r="M5" s="83"/>
      <c r="N5" s="83"/>
      <c r="O5" s="83"/>
      <c r="P5" s="83"/>
      <c r="Q5" s="83"/>
      <c r="R5" s="83"/>
      <c r="S5" s="83"/>
      <c r="T5" s="84"/>
      <c r="U5" s="84"/>
      <c r="V5" s="82"/>
      <c r="W5" s="82"/>
      <c r="X5" s="82"/>
      <c r="Y5" s="82"/>
      <c r="Z5" s="82"/>
      <c r="AA5" s="82"/>
      <c r="AB5" s="82"/>
      <c r="AC5" s="82"/>
      <c r="AD5" s="85"/>
      <c r="AE5" s="82"/>
    </row>
    <row r="6" spans="1:31" ht="15" customHeight="1">
      <c r="L6" s="23"/>
      <c r="Q6" s="86"/>
    </row>
    <row r="7" spans="1:31" ht="15" customHeight="1">
      <c r="A7" s="120" t="s">
        <v>97</v>
      </c>
      <c r="F7" s="120" t="s">
        <v>104</v>
      </c>
      <c r="G7" s="87"/>
      <c r="Q7" s="20"/>
      <c r="AB7" s="28"/>
    </row>
    <row r="8" spans="1:31" ht="15" customHeight="1">
      <c r="A8" s="30" t="s">
        <v>88</v>
      </c>
      <c r="B8" s="30"/>
      <c r="C8" s="30"/>
      <c r="D8" s="30" t="s">
        <v>9</v>
      </c>
      <c r="E8" s="30"/>
      <c r="F8" s="366" t="s">
        <v>6</v>
      </c>
      <c r="G8" s="345" t="s">
        <v>7</v>
      </c>
      <c r="H8" s="345" t="s">
        <v>8</v>
      </c>
      <c r="I8" s="351"/>
      <c r="J8" s="351"/>
      <c r="K8" s="352"/>
      <c r="L8" s="39"/>
      <c r="M8" s="30" t="str">
        <f>'1) 日本 - 中国'!H8</f>
        <v>上海</v>
      </c>
      <c r="N8" s="39"/>
      <c r="O8" s="30"/>
      <c r="P8" s="30"/>
      <c r="Q8" s="30" t="str">
        <f>'1) 日本 - 中国'!L8</f>
        <v>中関</v>
      </c>
      <c r="R8" s="30" t="str">
        <f>'1) 日本 - 中国'!M8</f>
        <v>水島</v>
      </c>
      <c r="S8" s="30" t="str">
        <f>'1) 日本 - 中国'!N8</f>
        <v>福山</v>
      </c>
      <c r="T8" s="30" t="str">
        <f>'1) 日本 - 中国'!O8</f>
        <v>高松</v>
      </c>
      <c r="U8" s="30" t="str">
        <f>'1) 日本 - 中国'!P8</f>
        <v>伊予三島</v>
      </c>
      <c r="V8" s="30"/>
      <c r="W8" s="30"/>
      <c r="X8" s="39"/>
      <c r="Y8" s="39"/>
      <c r="Z8" s="30" t="str">
        <f>'1) 日本 - 中国'!U8</f>
        <v>上海</v>
      </c>
      <c r="AA8" s="39"/>
      <c r="AB8" s="30" t="str">
        <f>D8</f>
        <v>上海</v>
      </c>
      <c r="AC8" s="30"/>
      <c r="AD8" s="30"/>
      <c r="AE8" s="30" t="str">
        <f>A8</f>
        <v>レムチャバン</v>
      </c>
    </row>
    <row r="9" spans="1:31" ht="15" customHeight="1">
      <c r="A9" s="31" t="s">
        <v>59</v>
      </c>
      <c r="B9" s="31"/>
      <c r="C9" s="31"/>
      <c r="D9" s="31" t="s">
        <v>89</v>
      </c>
      <c r="E9" s="31"/>
      <c r="F9" s="366"/>
      <c r="G9" s="346"/>
      <c r="H9" s="346" t="s">
        <v>90</v>
      </c>
      <c r="I9" s="387"/>
      <c r="J9" s="353" t="s">
        <v>92</v>
      </c>
      <c r="K9" s="355"/>
      <c r="L9" s="40"/>
      <c r="M9" s="31" t="s">
        <v>122</v>
      </c>
      <c r="N9" s="40"/>
      <c r="O9" s="31"/>
      <c r="P9" s="31"/>
      <c r="Q9" s="31" t="str">
        <f>'1) 日本 - 中国'!L9</f>
        <v>木/THU</v>
      </c>
      <c r="R9" s="31" t="str">
        <f>'1) 日本 - 中国'!M9</f>
        <v>金/FRI</v>
      </c>
      <c r="S9" s="31" t="str">
        <f>'1) 日本 - 中国'!N9</f>
        <v>金/FRI</v>
      </c>
      <c r="T9" s="31" t="str">
        <f>'1) 日本 - 中国'!O9</f>
        <v>EXTRA</v>
      </c>
      <c r="U9" s="31" t="str">
        <f>'1) 日本 - 中国'!P9</f>
        <v>土/SAT</v>
      </c>
      <c r="V9" s="31"/>
      <c r="W9" s="47"/>
      <c r="X9" s="40"/>
      <c r="Y9" s="40"/>
      <c r="Z9" s="31" t="str">
        <f>'1) 日本 - 中国'!U9</f>
        <v>翌週火/TEU</v>
      </c>
      <c r="AA9" s="40"/>
      <c r="AB9" s="31" t="s">
        <v>96</v>
      </c>
      <c r="AC9" s="31"/>
      <c r="AD9" s="31"/>
      <c r="AE9" s="31" t="s">
        <v>98</v>
      </c>
    </row>
    <row r="10" spans="1:31" s="28" customFormat="1" ht="15" customHeight="1">
      <c r="A10" s="123">
        <f t="shared" ref="A10:A16" si="0">IF(D10="","",D10-8)</f>
        <v>45994</v>
      </c>
      <c r="B10" s="123"/>
      <c r="C10" s="123"/>
      <c r="D10" s="123">
        <f t="shared" ref="D10:D16" si="1">IF(M10="","",M10-5)</f>
        <v>46002</v>
      </c>
      <c r="E10" s="123"/>
      <c r="F10" s="53">
        <f>IF('1) 日本 - 中国'!A10="", "", '1) 日本 - 中国'!A10)</f>
        <v>51</v>
      </c>
      <c r="G10" s="161" t="str">
        <f>IF('1) 日本 - 中国'!B10="", "", '1) 日本 - 中国'!B10)</f>
        <v>JI HANG</v>
      </c>
      <c r="H10" s="63">
        <f>IF('1) 日本 - 中国'!C10="", "", '1) 日本 - 中国'!C10)</f>
        <v>589</v>
      </c>
      <c r="I10" s="88" t="s">
        <v>94</v>
      </c>
      <c r="J10" s="165">
        <f>IF('1) 日本 - 中国'!E10="", "", '1) 日本 - 中国'!E10)</f>
        <v>589</v>
      </c>
      <c r="K10" s="150" t="s">
        <v>84</v>
      </c>
      <c r="L10" s="144" t="str">
        <f>IF('1) 日本 - 中国'!G10="", "", '1) 日本 - 中国'!G10)</f>
        <v/>
      </c>
      <c r="M10" s="144">
        <f>IF('1) 日本 - 中国'!H10="", "", '1) 日本 - 中国'!H10)</f>
        <v>46007</v>
      </c>
      <c r="N10" s="144" t="str">
        <f>IF('1) 日本 - 中国'!I10="", "", '1) 日本 - 中国'!I10)</f>
        <v/>
      </c>
      <c r="O10" s="144" t="str">
        <f>IF('1) 日本 - 中国'!J10="", "", '1) 日本 - 中国'!J10)</f>
        <v/>
      </c>
      <c r="P10" s="144" t="str">
        <f>IF('1) 日本 - 中国'!K10="", "", '1) 日本 - 中国'!K10)</f>
        <v/>
      </c>
      <c r="Q10" s="145">
        <f>IF('1) 日本 - 中国'!L10="", "", '1) 日本 - 中国'!L10)</f>
        <v>46009</v>
      </c>
      <c r="R10" s="146">
        <f>IF('1) 日本 - 中国'!M10="", "", '1) 日本 - 中国'!M10)</f>
        <v>46010</v>
      </c>
      <c r="S10" s="146">
        <f>IF('1) 日本 - 中国'!N10="", "", '1) 日本 - 中国'!N10)</f>
        <v>46010</v>
      </c>
      <c r="T10" s="144" t="str">
        <f>IF('1) 日本 - 中国'!O10="", "", '1) 日本 - 中国'!O10)</f>
        <v/>
      </c>
      <c r="U10" s="146">
        <f>IF('1) 日本 - 中国'!P10="", "", '1) 日本 - 中国'!P10)</f>
        <v>46011</v>
      </c>
      <c r="V10" s="144">
        <f>IF('1) 日本 - 中国'!Q10="", "", '1) 日本 - 中国'!Q10)</f>
        <v>46011</v>
      </c>
      <c r="W10" s="144" t="str">
        <f>IF('1) 日本 - 中国'!R10="", "", '1) 日本 - 中国'!R10)</f>
        <v/>
      </c>
      <c r="X10" s="144" t="str">
        <f>IF('1) 日本 - 中国'!S10="", "", '1) 日本 - 中国'!S10)</f>
        <v/>
      </c>
      <c r="Y10" s="144" t="str">
        <f>IF('1) 日本 - 中国'!T10="", "", '1) 日本 - 中国'!T10)</f>
        <v/>
      </c>
      <c r="Z10" s="144">
        <f>IF('1) 日本 - 中国'!U10="", "", '1) 日本 - 中国'!U10)</f>
        <v>46014</v>
      </c>
      <c r="AA10" s="123"/>
      <c r="AB10" s="123">
        <f t="shared" ref="AB10:AB21" si="2">IF(Z10="","",Z10+5)</f>
        <v>46019</v>
      </c>
      <c r="AC10" s="123"/>
      <c r="AD10" s="123"/>
      <c r="AE10" s="123">
        <f t="shared" ref="AE10:AE21" si="3">IF(AB10="","",AB10+8)</f>
        <v>46027</v>
      </c>
    </row>
    <row r="11" spans="1:31" s="28" customFormat="1" ht="15" customHeight="1">
      <c r="A11" s="146">
        <f t="shared" si="0"/>
        <v>46001</v>
      </c>
      <c r="B11" s="146"/>
      <c r="C11" s="146"/>
      <c r="D11" s="146">
        <f t="shared" si="1"/>
        <v>46009</v>
      </c>
      <c r="E11" s="146"/>
      <c r="F11" s="147">
        <f>IF('1) 日本 - 中国'!A11="", "", '1) 日本 - 中国'!A11)</f>
        <v>52</v>
      </c>
      <c r="G11" s="148" t="str">
        <f>IF('1) 日本 - 中国'!B11="", "", '1) 日本 - 中国'!B11)</f>
        <v>ATLANTIC BRIDGE</v>
      </c>
      <c r="H11" s="140">
        <f>IF('1) 日本 - 中国'!C11="", "", '1) 日本 - 中国'!C11)</f>
        <v>2551</v>
      </c>
      <c r="I11" s="166" t="s">
        <v>95</v>
      </c>
      <c r="J11" s="165">
        <f>IF('1) 日本 - 中国'!E11="", "", '1) 日本 - 中国'!E11)</f>
        <v>2551</v>
      </c>
      <c r="K11" s="150" t="s">
        <v>84</v>
      </c>
      <c r="L11" s="146" t="str">
        <f>IF('1) 日本 - 中国'!G11="", "", '1) 日本 - 中国'!G11)</f>
        <v/>
      </c>
      <c r="M11" s="146">
        <f>IF('1) 日本 - 中国'!H11="", "", '1) 日本 - 中国'!H11)</f>
        <v>46014</v>
      </c>
      <c r="N11" s="146" t="str">
        <f>IF('1) 日本 - 中国'!I11="", "", '1) 日本 - 中国'!I11)</f>
        <v/>
      </c>
      <c r="O11" s="146" t="str">
        <f>IF('1) 日本 - 中国'!J11="", "", '1) 日本 - 中国'!J11)</f>
        <v/>
      </c>
      <c r="P11" s="146" t="str">
        <f>IF('1) 日本 - 中国'!K11="", "", '1) 日本 - 中国'!K11)</f>
        <v/>
      </c>
      <c r="Q11" s="146">
        <f>IF('1) 日本 - 中国'!L11="", "", '1) 日本 - 中国'!L11)</f>
        <v>46016</v>
      </c>
      <c r="R11" s="146">
        <f>IF('1) 日本 - 中国'!M11="", "", '1) 日本 - 中国'!M11)</f>
        <v>46017</v>
      </c>
      <c r="S11" s="146">
        <f>IF('1) 日本 - 中国'!N11="", "", '1) 日本 - 中国'!N11)</f>
        <v>46017</v>
      </c>
      <c r="T11" s="146">
        <f>IF('1) 日本 - 中国'!O11="", "", '1) 日本 - 中国'!O11)</f>
        <v>46017</v>
      </c>
      <c r="U11" s="146">
        <f>IF('1) 日本 - 中国'!P11="", "", '1) 日本 - 中国'!P11)</f>
        <v>46018</v>
      </c>
      <c r="V11" s="146">
        <f>IF('1) 日本 - 中国'!Q11="", "", '1) 日本 - 中国'!Q11)</f>
        <v>46018</v>
      </c>
      <c r="W11" s="146">
        <f>IF('1) 日本 - 中国'!R11="", "", '1) 日本 - 中国'!R11)</f>
        <v>46018</v>
      </c>
      <c r="X11" s="146" t="str">
        <f>IF('1) 日本 - 中国'!S11="", "", '1) 日本 - 中国'!S11)</f>
        <v/>
      </c>
      <c r="Y11" s="146" t="str">
        <f>IF('1) 日本 - 中国'!T11="", "", '1) 日本 - 中国'!T11)</f>
        <v/>
      </c>
      <c r="Z11" s="146">
        <f>IF('1) 日本 - 中国'!U11="", "", '1) 日本 - 中国'!U11)</f>
        <v>46021</v>
      </c>
      <c r="AA11" s="146"/>
      <c r="AB11" s="146">
        <f t="shared" si="2"/>
        <v>46026</v>
      </c>
      <c r="AC11" s="146"/>
      <c r="AD11" s="146"/>
      <c r="AE11" s="146">
        <f t="shared" si="3"/>
        <v>46034</v>
      </c>
    </row>
    <row r="12" spans="1:31" s="28" customFormat="1" ht="15" customHeight="1">
      <c r="A12" s="146" t="e">
        <f t="shared" si="0"/>
        <v>#VALUE!</v>
      </c>
      <c r="B12" s="146"/>
      <c r="C12" s="146"/>
      <c r="D12" s="146" t="e">
        <f t="shared" si="1"/>
        <v>#VALUE!</v>
      </c>
      <c r="E12" s="146"/>
      <c r="F12" s="147">
        <f>IF('1) 日本 - 中国'!A12="", "", '1) 日本 - 中国'!A12)</f>
        <v>53</v>
      </c>
      <c r="G12" s="148" t="str">
        <f>IF('1) 日本 - 中国'!B12="", "", '1) 日本 - 中国'!B12)</f>
        <v>JI HANG</v>
      </c>
      <c r="H12" s="140">
        <f>IF('1) 日本 - 中国'!C12="", "", '1) 日本 - 中国'!C12)</f>
        <v>591</v>
      </c>
      <c r="I12" s="166" t="s">
        <v>94</v>
      </c>
      <c r="J12" s="165">
        <f>IF('1) 日本 - 中国'!E12="", "", '1) 日本 - 中国'!E12)</f>
        <v>591</v>
      </c>
      <c r="K12" s="150" t="s">
        <v>84</v>
      </c>
      <c r="L12" s="146" t="str">
        <f>IF('1) 日本 - 中国'!G12="", "", '1) 日本 - 中国'!G12)</f>
        <v/>
      </c>
      <c r="M12" s="146" t="str">
        <f>IF('1) 日本 - 中国'!H12="", "", '1) 日本 - 中国'!H12)</f>
        <v>SKIP</v>
      </c>
      <c r="N12" s="146" t="str">
        <f>IF('1) 日本 - 中国'!I12="", "", '1) 日本 - 中国'!I12)</f>
        <v/>
      </c>
      <c r="O12" s="146" t="str">
        <f>IF('1) 日本 - 中国'!J12="", "", '1) 日本 - 中国'!J12)</f>
        <v/>
      </c>
      <c r="P12" s="146" t="str">
        <f>IF('1) 日本 - 中国'!K12="", "", '1) 日本 - 中国'!K12)</f>
        <v/>
      </c>
      <c r="Q12" s="146" t="str">
        <f>IF('1) 日本 - 中国'!L12="", "", '1) 日本 - 中国'!L12)</f>
        <v>SKIP</v>
      </c>
      <c r="R12" s="146" t="str">
        <f>IF('1) 日本 - 中国'!M12="", "", '1) 日本 - 中国'!M12)</f>
        <v>SKIP</v>
      </c>
      <c r="S12" s="146" t="str">
        <f>IF('1) 日本 - 中国'!N12="", "", '1) 日本 - 中国'!N12)</f>
        <v>SKIP</v>
      </c>
      <c r="T12" s="146" t="str">
        <f>IF('1) 日本 - 中国'!O12="", "", '1) 日本 - 中国'!O12)</f>
        <v/>
      </c>
      <c r="U12" s="146" t="str">
        <f>IF('1) 日本 - 中国'!P12="", "", '1) 日本 - 中国'!P12)</f>
        <v>SKIP</v>
      </c>
      <c r="V12" s="146" t="str">
        <f>IF('1) 日本 - 中国'!Q12="", "", '1) 日本 - 中国'!Q12)</f>
        <v>SKIP</v>
      </c>
      <c r="W12" s="146" t="str">
        <f>IF('1) 日本 - 中国'!R12="", "", '1) 日本 - 中国'!R12)</f>
        <v/>
      </c>
      <c r="X12" s="146" t="str">
        <f>IF('1) 日本 - 中国'!S12="", "", '1) 日本 - 中国'!S12)</f>
        <v/>
      </c>
      <c r="Y12" s="146" t="str">
        <f>IF('1) 日本 - 中国'!T12="", "", '1) 日本 - 中国'!T12)</f>
        <v/>
      </c>
      <c r="Z12" s="146" t="str">
        <f>IF('1) 日本 - 中国'!U12="", "", '1) 日本 - 中国'!U12)</f>
        <v>SKIP</v>
      </c>
      <c r="AA12" s="146"/>
      <c r="AB12" s="146" t="e">
        <f t="shared" si="2"/>
        <v>#VALUE!</v>
      </c>
      <c r="AC12" s="146"/>
      <c r="AD12" s="146"/>
      <c r="AE12" s="146" t="e">
        <f t="shared" si="3"/>
        <v>#VALUE!</v>
      </c>
    </row>
    <row r="13" spans="1:31" s="28" customFormat="1" ht="15" customHeight="1">
      <c r="A13" s="146">
        <f t="shared" si="0"/>
        <v>46015</v>
      </c>
      <c r="B13" s="146"/>
      <c r="C13" s="146"/>
      <c r="D13" s="146">
        <f t="shared" si="1"/>
        <v>46023</v>
      </c>
      <c r="E13" s="146"/>
      <c r="F13" s="6">
        <f>IF('1) 日本 - 中国'!A13="", "", '1) 日本 - 中国'!A13)</f>
        <v>2</v>
      </c>
      <c r="G13" s="148" t="str">
        <f>IF('1) 日本 - 中国'!B13="", "", '1) 日本 - 中国'!B13)</f>
        <v>JI HANG</v>
      </c>
      <c r="H13" s="140">
        <f>IF('1) 日本 - 中国'!C13="", "", '1) 日本 - 中国'!C13)</f>
        <v>592</v>
      </c>
      <c r="I13" s="166" t="s">
        <v>94</v>
      </c>
      <c r="J13" s="165">
        <f>IF('1) 日本 - 中国'!E13="", "", '1) 日本 - 中国'!E13)</f>
        <v>592</v>
      </c>
      <c r="K13" s="150" t="s">
        <v>84</v>
      </c>
      <c r="L13" s="146" t="str">
        <f>IF('1) 日本 - 中国'!G13="", "", '1) 日本 - 中国'!G13)</f>
        <v/>
      </c>
      <c r="M13" s="146">
        <f>IF('1) 日本 - 中国'!H13="", "", '1) 日本 - 中国'!H13)</f>
        <v>46028</v>
      </c>
      <c r="N13" s="146" t="str">
        <f>IF('1) 日本 - 中国'!I13="", "", '1) 日本 - 中国'!I13)</f>
        <v/>
      </c>
      <c r="O13" s="146" t="str">
        <f>IF('1) 日本 - 中国'!J13="", "", '1) 日本 - 中国'!J13)</f>
        <v/>
      </c>
      <c r="P13" s="146" t="str">
        <f>IF('1) 日本 - 中国'!K13="", "", '1) 日本 - 中国'!K13)</f>
        <v/>
      </c>
      <c r="Q13" s="146">
        <f>IF('1) 日本 - 中国'!L13="", "", '1) 日本 - 中国'!L13)</f>
        <v>46030</v>
      </c>
      <c r="R13" s="146">
        <f>IF('1) 日本 - 中国'!M13="", "", '1) 日本 - 中国'!M13)</f>
        <v>46031</v>
      </c>
      <c r="S13" s="146">
        <f>IF('1) 日本 - 中国'!N13="", "", '1) 日本 - 中国'!N13)</f>
        <v>46031</v>
      </c>
      <c r="T13" s="146" t="str">
        <f>IF('1) 日本 - 中国'!O13="", "", '1) 日本 - 中国'!O13)</f>
        <v/>
      </c>
      <c r="U13" s="146">
        <f>IF('1) 日本 - 中国'!P13="", "", '1) 日本 - 中国'!P13)</f>
        <v>46032</v>
      </c>
      <c r="V13" s="146">
        <f>IF('1) 日本 - 中国'!Q13="", "", '1) 日本 - 中国'!Q13)</f>
        <v>46032</v>
      </c>
      <c r="W13" s="146" t="str">
        <f>IF('1) 日本 - 中国'!R13="", "", '1) 日本 - 中国'!R13)</f>
        <v/>
      </c>
      <c r="X13" s="146" t="str">
        <f>IF('1) 日本 - 中国'!S13="", "", '1) 日本 - 中国'!S13)</f>
        <v/>
      </c>
      <c r="Y13" s="146" t="str">
        <f>IF('1) 日本 - 中国'!T13="", "", '1) 日本 - 中国'!T13)</f>
        <v/>
      </c>
      <c r="Z13" s="146">
        <f>IF('1) 日本 - 中国'!U13="", "", '1) 日本 - 中国'!U13)</f>
        <v>46035</v>
      </c>
      <c r="AA13" s="146"/>
      <c r="AB13" s="146">
        <f t="shared" si="2"/>
        <v>46040</v>
      </c>
      <c r="AC13" s="146"/>
      <c r="AD13" s="146"/>
      <c r="AE13" s="146">
        <f t="shared" si="3"/>
        <v>46048</v>
      </c>
    </row>
    <row r="14" spans="1:31" s="90" customFormat="1" ht="15" customHeight="1">
      <c r="A14" s="146">
        <f t="shared" si="0"/>
        <v>46022</v>
      </c>
      <c r="B14" s="146"/>
      <c r="C14" s="146"/>
      <c r="D14" s="146">
        <f t="shared" si="1"/>
        <v>46030</v>
      </c>
      <c r="E14" s="146"/>
      <c r="F14" s="6">
        <f>IF('1) 日本 - 中国'!A14="", "", '1) 日本 - 中国'!A14)</f>
        <v>3</v>
      </c>
      <c r="G14" s="148" t="str">
        <f>IF('1) 日本 - 中国'!B14="", "", '1) 日本 - 中国'!B14)</f>
        <v>JI HANG</v>
      </c>
      <c r="H14" s="140">
        <f>IF('1) 日本 - 中国'!C14="", "", '1) 日本 - 中国'!C14)</f>
        <v>593</v>
      </c>
      <c r="I14" s="166" t="s">
        <v>94</v>
      </c>
      <c r="J14" s="165">
        <f>IF('1) 日本 - 中国'!E14="", "", '1) 日本 - 中国'!E14)</f>
        <v>593</v>
      </c>
      <c r="K14" s="150" t="s">
        <v>84</v>
      </c>
      <c r="L14" s="146" t="str">
        <f>IF('1) 日本 - 中国'!G14="", "", '1) 日本 - 中国'!G14)</f>
        <v/>
      </c>
      <c r="M14" s="146">
        <f>IF('1) 日本 - 中国'!H14="", "", '1) 日本 - 中国'!H14)</f>
        <v>46035</v>
      </c>
      <c r="N14" s="146" t="str">
        <f>IF('1) 日本 - 中国'!I14="", "", '1) 日本 - 中国'!I14)</f>
        <v/>
      </c>
      <c r="O14" s="146" t="str">
        <f>IF('1) 日本 - 中国'!J14="", "", '1) 日本 - 中国'!J14)</f>
        <v/>
      </c>
      <c r="P14" s="146" t="str">
        <f>IF('1) 日本 - 中国'!K14="", "", '1) 日本 - 中国'!K14)</f>
        <v/>
      </c>
      <c r="Q14" s="146">
        <f>IF('1) 日本 - 中国'!L14="", "", '1) 日本 - 中国'!L14)</f>
        <v>46037</v>
      </c>
      <c r="R14" s="146">
        <f>IF('1) 日本 - 中国'!M14="", "", '1) 日本 - 中国'!M14)</f>
        <v>46038</v>
      </c>
      <c r="S14" s="146">
        <f>IF('1) 日本 - 中国'!N14="", "", '1) 日本 - 中国'!N14)</f>
        <v>46038</v>
      </c>
      <c r="T14" s="146" t="str">
        <f>IF('1) 日本 - 中国'!O14="", "", '1) 日本 - 中国'!O14)</f>
        <v/>
      </c>
      <c r="U14" s="146">
        <f>IF('1) 日本 - 中国'!P14="", "", '1) 日本 - 中国'!P14)</f>
        <v>46039</v>
      </c>
      <c r="V14" s="146">
        <f>IF('1) 日本 - 中国'!Q14="", "", '1) 日本 - 中国'!Q14)</f>
        <v>46039</v>
      </c>
      <c r="W14" s="146" t="str">
        <f>IF('1) 日本 - 中国'!R14="", "", '1) 日本 - 中国'!R14)</f>
        <v/>
      </c>
      <c r="X14" s="146" t="str">
        <f>IF('1) 日本 - 中国'!S14="", "", '1) 日本 - 中国'!S14)</f>
        <v/>
      </c>
      <c r="Y14" s="146" t="str">
        <f>IF('1) 日本 - 中国'!T14="", "", '1) 日本 - 中国'!T14)</f>
        <v/>
      </c>
      <c r="Z14" s="146">
        <f>IF('1) 日本 - 中国'!U14="", "", '1) 日本 - 中国'!U14)</f>
        <v>46042</v>
      </c>
      <c r="AA14" s="146"/>
      <c r="AB14" s="146">
        <f t="shared" si="2"/>
        <v>46047</v>
      </c>
      <c r="AC14" s="146"/>
      <c r="AD14" s="146"/>
      <c r="AE14" s="146">
        <f t="shared" si="3"/>
        <v>46055</v>
      </c>
    </row>
    <row r="15" spans="1:31" s="28" customFormat="1" ht="15" customHeight="1">
      <c r="A15" s="146">
        <f t="shared" si="0"/>
        <v>46029</v>
      </c>
      <c r="B15" s="146"/>
      <c r="C15" s="146"/>
      <c r="D15" s="146">
        <f t="shared" si="1"/>
        <v>46037</v>
      </c>
      <c r="E15" s="146"/>
      <c r="F15" s="6">
        <f>IF('1) 日本 - 中国'!A15="", "", '1) 日本 - 中国'!A15)</f>
        <v>4</v>
      </c>
      <c r="G15" s="148" t="str">
        <f>IF('1) 日本 - 中国'!B15="", "", '1) 日本 - 中国'!B15)</f>
        <v>JI HANG</v>
      </c>
      <c r="H15" s="140">
        <f>IF('1) 日本 - 中国'!C15="", "", '1) 日本 - 中国'!C15)</f>
        <v>594</v>
      </c>
      <c r="I15" s="166" t="s">
        <v>94</v>
      </c>
      <c r="J15" s="165">
        <f>IF('1) 日本 - 中国'!E15="", "", '1) 日本 - 中国'!E15)</f>
        <v>594</v>
      </c>
      <c r="K15" s="150" t="s">
        <v>84</v>
      </c>
      <c r="L15" s="146" t="str">
        <f>IF('1) 日本 - 中国'!G15="", "", '1) 日本 - 中国'!G15)</f>
        <v/>
      </c>
      <c r="M15" s="146">
        <f>IF('1) 日本 - 中国'!H15="", "", '1) 日本 - 中国'!H15)</f>
        <v>46042</v>
      </c>
      <c r="N15" s="146" t="str">
        <f>IF('1) 日本 - 中国'!I15="", "", '1) 日本 - 中国'!I15)</f>
        <v/>
      </c>
      <c r="O15" s="146" t="str">
        <f>IF('1) 日本 - 中国'!J15="", "", '1) 日本 - 中国'!J15)</f>
        <v/>
      </c>
      <c r="P15" s="146" t="str">
        <f>IF('1) 日本 - 中国'!K15="", "", '1) 日本 - 中国'!K15)</f>
        <v/>
      </c>
      <c r="Q15" s="146">
        <f>IF('1) 日本 - 中国'!L15="", "", '1) 日本 - 中国'!L15)</f>
        <v>46044</v>
      </c>
      <c r="R15" s="146">
        <f>IF('1) 日本 - 中国'!M15="", "", '1) 日本 - 中国'!M15)</f>
        <v>46045</v>
      </c>
      <c r="S15" s="146">
        <f>IF('1) 日本 - 中国'!N15="", "", '1) 日本 - 中国'!N15)</f>
        <v>46045</v>
      </c>
      <c r="T15" s="146" t="str">
        <f>IF('1) 日本 - 中国'!O15="", "", '1) 日本 - 中国'!O15)</f>
        <v/>
      </c>
      <c r="U15" s="146">
        <f>IF('1) 日本 - 中国'!P15="", "", '1) 日本 - 中国'!P15)</f>
        <v>46046</v>
      </c>
      <c r="V15" s="146">
        <f>IF('1) 日本 - 中国'!Q15="", "", '1) 日本 - 中国'!Q15)</f>
        <v>46046</v>
      </c>
      <c r="W15" s="146" t="str">
        <f>IF('1) 日本 - 中国'!R15="", "", '1) 日本 - 中国'!R15)</f>
        <v/>
      </c>
      <c r="X15" s="146" t="str">
        <f>IF('1) 日本 - 中国'!S15="", "", '1) 日本 - 中国'!S15)</f>
        <v/>
      </c>
      <c r="Y15" s="146" t="str">
        <f>IF('1) 日本 - 中国'!T15="", "", '1) 日本 - 中国'!T15)</f>
        <v/>
      </c>
      <c r="Z15" s="146">
        <f>IF('1) 日本 - 中国'!U15="", "", '1) 日本 - 中国'!U15)</f>
        <v>46049</v>
      </c>
      <c r="AA15" s="146"/>
      <c r="AB15" s="146">
        <f t="shared" si="2"/>
        <v>46054</v>
      </c>
      <c r="AC15" s="146"/>
      <c r="AD15" s="146"/>
      <c r="AE15" s="146">
        <f t="shared" si="3"/>
        <v>46062</v>
      </c>
    </row>
    <row r="16" spans="1:31" s="90" customFormat="1" ht="15" customHeight="1">
      <c r="A16" s="146">
        <f t="shared" si="0"/>
        <v>46036</v>
      </c>
      <c r="B16" s="146"/>
      <c r="C16" s="146"/>
      <c r="D16" s="146">
        <f t="shared" si="1"/>
        <v>46044</v>
      </c>
      <c r="E16" s="146"/>
      <c r="F16" s="6">
        <f>IF('1) 日本 - 中国'!A16="", "", '1) 日本 - 中国'!A16)</f>
        <v>5</v>
      </c>
      <c r="G16" s="148" t="str">
        <f>IF('1) 日本 - 中国'!B16="", "", '1) 日本 - 中国'!B16)</f>
        <v>JI HANG</v>
      </c>
      <c r="H16" s="140">
        <f>IF('1) 日本 - 中国'!C16="", "", '1) 日本 - 中国'!C16)</f>
        <v>595</v>
      </c>
      <c r="I16" s="166" t="s">
        <v>94</v>
      </c>
      <c r="J16" s="165">
        <f>IF('1) 日本 - 中国'!E16="", "", '1) 日本 - 中国'!E16)</f>
        <v>595</v>
      </c>
      <c r="K16" s="150" t="s">
        <v>84</v>
      </c>
      <c r="L16" s="146" t="str">
        <f>IF('1) 日本 - 中国'!G16="", "", '1) 日本 - 中国'!G16)</f>
        <v/>
      </c>
      <c r="M16" s="146">
        <f>IF('1) 日本 - 中国'!H16="", "", '1) 日本 - 中国'!H16)</f>
        <v>46049</v>
      </c>
      <c r="N16" s="146" t="str">
        <f>IF('1) 日本 - 中国'!I16="", "", '1) 日本 - 中国'!I16)</f>
        <v/>
      </c>
      <c r="O16" s="146" t="str">
        <f>IF('1) 日本 - 中国'!J16="", "", '1) 日本 - 中国'!J16)</f>
        <v/>
      </c>
      <c r="P16" s="146" t="str">
        <f>IF('1) 日本 - 中国'!K16="", "", '1) 日本 - 中国'!K16)</f>
        <v/>
      </c>
      <c r="Q16" s="146">
        <f>IF('1) 日本 - 中国'!L16="", "", '1) 日本 - 中国'!L16)</f>
        <v>46051</v>
      </c>
      <c r="R16" s="146">
        <f>IF('1) 日本 - 中国'!M16="", "", '1) 日本 - 中国'!M16)</f>
        <v>46052</v>
      </c>
      <c r="S16" s="146">
        <f>IF('1) 日本 - 中国'!N16="", "", '1) 日本 - 中国'!N16)</f>
        <v>46052</v>
      </c>
      <c r="T16" s="146" t="str">
        <f>IF('1) 日本 - 中国'!O16="", "", '1) 日本 - 中国'!O16)</f>
        <v/>
      </c>
      <c r="U16" s="146">
        <f>IF('1) 日本 - 中国'!P16="", "", '1) 日本 - 中国'!P16)</f>
        <v>46053</v>
      </c>
      <c r="V16" s="146">
        <f>IF('1) 日本 - 中国'!Q16="", "", '1) 日本 - 中国'!Q16)</f>
        <v>46053</v>
      </c>
      <c r="W16" s="146" t="str">
        <f>IF('1) 日本 - 中国'!R16="", "", '1) 日本 - 中国'!R16)</f>
        <v/>
      </c>
      <c r="X16" s="146" t="str">
        <f>IF('1) 日本 - 中国'!S16="", "", '1) 日本 - 中国'!S16)</f>
        <v/>
      </c>
      <c r="Y16" s="146" t="str">
        <f>IF('1) 日本 - 中国'!T16="", "", '1) 日本 - 中国'!T16)</f>
        <v/>
      </c>
      <c r="Z16" s="146">
        <f>IF('1) 日本 - 中国'!U16="", "", '1) 日本 - 中国'!U16)</f>
        <v>46056</v>
      </c>
      <c r="AA16" s="146"/>
      <c r="AB16" s="146">
        <f t="shared" si="2"/>
        <v>46061</v>
      </c>
      <c r="AC16" s="146"/>
      <c r="AD16" s="146"/>
      <c r="AE16" s="146">
        <f t="shared" si="3"/>
        <v>46069</v>
      </c>
    </row>
    <row r="17" spans="1:31" s="90" customFormat="1" ht="15" customHeight="1">
      <c r="A17" s="146">
        <f t="shared" ref="A17:A21" si="4">IF(D17="","",D17-8)</f>
        <v>46043</v>
      </c>
      <c r="B17" s="146"/>
      <c r="C17" s="146"/>
      <c r="D17" s="146">
        <f t="shared" ref="D17:D21" si="5">IF(M17="","",M17-5)</f>
        <v>46051</v>
      </c>
      <c r="E17" s="146"/>
      <c r="F17" s="6">
        <f>IF('1) 日本 - 中国'!A17="", "", '1) 日本 - 中国'!A17)</f>
        <v>6</v>
      </c>
      <c r="G17" s="148" t="str">
        <f>IF('1) 日本 - 中国'!B17="", "", '1) 日本 - 中国'!B17)</f>
        <v>JI HANG</v>
      </c>
      <c r="H17" s="140">
        <f>IF('1) 日本 - 中国'!C17="", "", '1) 日本 - 中国'!C17)</f>
        <v>596</v>
      </c>
      <c r="I17" s="166" t="s">
        <v>94</v>
      </c>
      <c r="J17" s="165">
        <f>IF('1) 日本 - 中国'!E17="", "", '1) 日本 - 中国'!E17)</f>
        <v>596</v>
      </c>
      <c r="K17" s="150" t="s">
        <v>84</v>
      </c>
      <c r="L17" s="146" t="str">
        <f>IF('1) 日本 - 中国'!G17="", "", '1) 日本 - 中国'!G17)</f>
        <v/>
      </c>
      <c r="M17" s="146">
        <f>IF('1) 日本 - 中国'!H17="", "", '1) 日本 - 中国'!H17)</f>
        <v>46056</v>
      </c>
      <c r="N17" s="146" t="str">
        <f>IF('1) 日本 - 中国'!I17="", "", '1) 日本 - 中国'!I17)</f>
        <v/>
      </c>
      <c r="O17" s="145" t="str">
        <f>IF('1) 日本 - 中国'!J17="", "", '1) 日本 - 中国'!J17)</f>
        <v/>
      </c>
      <c r="P17" s="146" t="str">
        <f>IF('1) 日本 - 中国'!K17="", "", '1) 日本 - 中国'!K17)</f>
        <v/>
      </c>
      <c r="Q17" s="146">
        <f>IF('1) 日本 - 中国'!L17="", "", '1) 日本 - 中国'!L17)</f>
        <v>46058</v>
      </c>
      <c r="R17" s="146">
        <f>IF('1) 日本 - 中国'!M17="", "", '1) 日本 - 中国'!M17)</f>
        <v>46059</v>
      </c>
      <c r="S17" s="146">
        <f>IF('1) 日本 - 中国'!N17="", "", '1) 日本 - 中国'!N17)</f>
        <v>46059</v>
      </c>
      <c r="T17" s="145" t="str">
        <f>IF('1) 日本 - 中国'!O17="", "", '1) 日本 - 中国'!O17)</f>
        <v/>
      </c>
      <c r="U17" s="146">
        <f>IF('1) 日本 - 中国'!P17="", "", '1) 日本 - 中国'!P17)</f>
        <v>46060</v>
      </c>
      <c r="V17" s="146">
        <f>IF('1) 日本 - 中国'!Q17="", "", '1) 日本 - 中国'!Q17)</f>
        <v>46060</v>
      </c>
      <c r="W17" s="146" t="str">
        <f>IF('1) 日本 - 中国'!R17="", "", '1) 日本 - 中国'!R17)</f>
        <v/>
      </c>
      <c r="X17" s="146" t="str">
        <f>IF('1) 日本 - 中国'!S17="", "", '1) 日本 - 中国'!S17)</f>
        <v/>
      </c>
      <c r="Y17" s="146" t="str">
        <f>IF('1) 日本 - 中国'!T17="", "", '1) 日本 - 中国'!T17)</f>
        <v/>
      </c>
      <c r="Z17" s="167">
        <f>IF('1) 日本 - 中国'!U17="", "", '1) 日本 - 中国'!U17)</f>
        <v>46063</v>
      </c>
      <c r="AA17" s="146"/>
      <c r="AB17" s="146">
        <f t="shared" si="2"/>
        <v>46068</v>
      </c>
      <c r="AC17" s="146"/>
      <c r="AD17" s="146"/>
      <c r="AE17" s="146">
        <f t="shared" si="3"/>
        <v>46076</v>
      </c>
    </row>
    <row r="18" spans="1:31" s="90" customFormat="1" ht="15" customHeight="1">
      <c r="A18" s="146" t="str">
        <f t="shared" si="4"/>
        <v/>
      </c>
      <c r="B18" s="146"/>
      <c r="C18" s="146"/>
      <c r="D18" s="146" t="str">
        <f t="shared" si="5"/>
        <v/>
      </c>
      <c r="E18" s="146"/>
      <c r="F18" s="6">
        <f>IF('1) 日本 - 中国'!A18="", "", '1) 日本 - 中国'!A18)</f>
        <v>7</v>
      </c>
      <c r="G18" s="148" t="str">
        <f>IF('1) 日本 - 中国'!B18="", "", '1) 日本 - 中国'!B18)</f>
        <v/>
      </c>
      <c r="H18" s="140" t="str">
        <f>IF('1) 日本 - 中国'!C18="", "", '1) 日本 - 中国'!C18)</f>
        <v/>
      </c>
      <c r="I18" s="166" t="s">
        <v>94</v>
      </c>
      <c r="J18" s="165" t="str">
        <f>IF('1) 日本 - 中国'!E18="", "", '1) 日本 - 中国'!E18)</f>
        <v/>
      </c>
      <c r="K18" s="150" t="s">
        <v>84</v>
      </c>
      <c r="L18" s="146" t="str">
        <f>IF('1) 日本 - 中国'!G18="", "", '1) 日本 - 中国'!G18)</f>
        <v/>
      </c>
      <c r="M18" s="146" t="str">
        <f>IF('1) 日本 - 中国'!H18="", "", '1) 日本 - 中国'!H18)</f>
        <v/>
      </c>
      <c r="N18" s="146" t="str">
        <f>IF('1) 日本 - 中国'!I18="", "", '1) 日本 - 中国'!I18)</f>
        <v/>
      </c>
      <c r="O18" s="146" t="str">
        <f>IF('1) 日本 - 中国'!J18="", "", '1) 日本 - 中国'!J18)</f>
        <v/>
      </c>
      <c r="P18" s="146" t="str">
        <f>IF('1) 日本 - 中国'!K18="", "", '1) 日本 - 中国'!K18)</f>
        <v/>
      </c>
      <c r="Q18" s="146" t="str">
        <f>IF('1) 日本 - 中国'!L18="", "", '1) 日本 - 中国'!L18)</f>
        <v/>
      </c>
      <c r="R18" s="146" t="str">
        <f>IF('1) 日本 - 中国'!M18="", "", '1) 日本 - 中国'!M18)</f>
        <v/>
      </c>
      <c r="S18" s="146" t="str">
        <f>IF('1) 日本 - 中国'!N18="", "", '1) 日本 - 中国'!N18)</f>
        <v/>
      </c>
      <c r="T18" s="146" t="str">
        <f>IF('1) 日本 - 中国'!O18="", "", '1) 日本 - 中国'!O18)</f>
        <v/>
      </c>
      <c r="U18" s="146" t="str">
        <f>IF('1) 日本 - 中国'!P18="", "", '1) 日本 - 中国'!P18)</f>
        <v/>
      </c>
      <c r="V18" s="146" t="str">
        <f>IF('1) 日本 - 中国'!Q18="", "", '1) 日本 - 中国'!Q18)</f>
        <v/>
      </c>
      <c r="W18" s="146" t="str">
        <f>IF('1) 日本 - 中国'!R18="", "", '1) 日本 - 中国'!R18)</f>
        <v/>
      </c>
      <c r="X18" s="146" t="str">
        <f>IF('1) 日本 - 中国'!S18="", "", '1) 日本 - 中国'!S18)</f>
        <v/>
      </c>
      <c r="Y18" s="146" t="str">
        <f>IF('1) 日本 - 中国'!T18="", "", '1) 日本 - 中国'!T18)</f>
        <v/>
      </c>
      <c r="Z18" s="167" t="str">
        <f>IF('1) 日本 - 中国'!U18="", "", '1) 日本 - 中国'!U18)</f>
        <v/>
      </c>
      <c r="AA18" s="146"/>
      <c r="AB18" s="146" t="str">
        <f t="shared" si="2"/>
        <v/>
      </c>
      <c r="AC18" s="146"/>
      <c r="AD18" s="146"/>
      <c r="AE18" s="146" t="str">
        <f t="shared" si="3"/>
        <v/>
      </c>
    </row>
    <row r="19" spans="1:31" s="90" customFormat="1" ht="15" customHeight="1">
      <c r="A19" s="146" t="str">
        <f t="shared" si="4"/>
        <v/>
      </c>
      <c r="B19" s="146"/>
      <c r="C19" s="146"/>
      <c r="D19" s="146" t="str">
        <f t="shared" si="5"/>
        <v/>
      </c>
      <c r="E19" s="146"/>
      <c r="F19" s="6">
        <f>IF('1) 日本 - 中国'!A19="", "", '1) 日本 - 中国'!A19)</f>
        <v>8</v>
      </c>
      <c r="G19" s="148" t="str">
        <f>IF('1) 日本 - 中国'!B19="", "", '1) 日本 - 中国'!B19)</f>
        <v/>
      </c>
      <c r="H19" s="140" t="str">
        <f>IF('1) 日本 - 中国'!C19="", "", '1) 日本 - 中国'!C19)</f>
        <v/>
      </c>
      <c r="I19" s="166" t="s">
        <v>94</v>
      </c>
      <c r="J19" s="165" t="str">
        <f>IF('1) 日本 - 中国'!E19="", "", '1) 日本 - 中国'!E19)</f>
        <v/>
      </c>
      <c r="K19" s="150" t="s">
        <v>84</v>
      </c>
      <c r="L19" s="146" t="str">
        <f>IF('1) 日本 - 中国'!G19="", "", '1) 日本 - 中国'!G19)</f>
        <v/>
      </c>
      <c r="M19" s="146" t="str">
        <f>IF('1) 日本 - 中国'!H19="", "", '1) 日本 - 中国'!H19)</f>
        <v/>
      </c>
      <c r="N19" s="146" t="str">
        <f>IF('1) 日本 - 中国'!I19="", "", '1) 日本 - 中国'!I19)</f>
        <v/>
      </c>
      <c r="O19" s="146" t="str">
        <f>IF('1) 日本 - 中国'!J19="", "", '1) 日本 - 中国'!J19)</f>
        <v/>
      </c>
      <c r="P19" s="146" t="str">
        <f>IF('1) 日本 - 中国'!K19="", "", '1) 日本 - 中国'!K19)</f>
        <v/>
      </c>
      <c r="Q19" s="146" t="str">
        <f>IF('1) 日本 - 中国'!L19="", "", '1) 日本 - 中国'!L19)</f>
        <v/>
      </c>
      <c r="R19" s="146" t="str">
        <f>IF('1) 日本 - 中国'!M19="", "", '1) 日本 - 中国'!M19)</f>
        <v/>
      </c>
      <c r="S19" s="146" t="str">
        <f>IF('1) 日本 - 中国'!N19="", "", '1) 日本 - 中国'!N19)</f>
        <v/>
      </c>
      <c r="T19" s="146" t="str">
        <f>IF('1) 日本 - 中国'!O19="", "", '1) 日本 - 中国'!O19)</f>
        <v/>
      </c>
      <c r="U19" s="146" t="str">
        <f>IF('1) 日本 - 中国'!P19="", "", '1) 日本 - 中国'!P19)</f>
        <v/>
      </c>
      <c r="V19" s="146" t="str">
        <f>IF('1) 日本 - 中国'!Q19="", "", '1) 日本 - 中国'!Q19)</f>
        <v/>
      </c>
      <c r="W19" s="146" t="str">
        <f>IF('1) 日本 - 中国'!R19="", "", '1) 日本 - 中国'!R19)</f>
        <v/>
      </c>
      <c r="X19" s="146" t="str">
        <f>IF('1) 日本 - 中国'!S19="", "", '1) 日本 - 中国'!S19)</f>
        <v/>
      </c>
      <c r="Y19" s="146" t="str">
        <f>IF('1) 日本 - 中国'!T19="", "", '1) 日本 - 中国'!T19)</f>
        <v/>
      </c>
      <c r="Z19" s="167" t="str">
        <f>IF('1) 日本 - 中国'!U19="", "", '1) 日本 - 中国'!U19)</f>
        <v/>
      </c>
      <c r="AA19" s="146"/>
      <c r="AB19" s="146" t="str">
        <f t="shared" si="2"/>
        <v/>
      </c>
      <c r="AC19" s="146"/>
      <c r="AD19" s="146"/>
      <c r="AE19" s="146" t="str">
        <f t="shared" si="3"/>
        <v/>
      </c>
    </row>
    <row r="20" spans="1:31" s="90" customFormat="1" ht="15" customHeight="1">
      <c r="A20" s="146" t="str">
        <f t="shared" si="4"/>
        <v/>
      </c>
      <c r="B20" s="146"/>
      <c r="C20" s="146"/>
      <c r="D20" s="146" t="str">
        <f t="shared" si="5"/>
        <v/>
      </c>
      <c r="E20" s="146"/>
      <c r="F20" s="6">
        <f>IF('1) 日本 - 中国'!A20="", "", '1) 日本 - 中国'!A20)</f>
        <v>9</v>
      </c>
      <c r="G20" s="148" t="str">
        <f>IF('1) 日本 - 中国'!B20="", "", '1) 日本 - 中国'!B20)</f>
        <v/>
      </c>
      <c r="H20" s="140" t="str">
        <f>IF('1) 日本 - 中国'!C20="", "", '1) 日本 - 中国'!C20)</f>
        <v/>
      </c>
      <c r="I20" s="166" t="s">
        <v>94</v>
      </c>
      <c r="J20" s="165" t="str">
        <f>IF('1) 日本 - 中国'!E20="", "", '1) 日本 - 中国'!E20)</f>
        <v/>
      </c>
      <c r="K20" s="150" t="s">
        <v>84</v>
      </c>
      <c r="L20" s="146" t="str">
        <f>IF('1) 日本 - 中国'!G20="", "", '1) 日本 - 中国'!G20)</f>
        <v/>
      </c>
      <c r="M20" s="146" t="str">
        <f>IF('1) 日本 - 中国'!H20="", "", '1) 日本 - 中国'!H20)</f>
        <v/>
      </c>
      <c r="N20" s="146" t="str">
        <f>IF('1) 日本 - 中国'!I20="", "", '1) 日本 - 中国'!I20)</f>
        <v/>
      </c>
      <c r="O20" s="146" t="str">
        <f>IF('1) 日本 - 中国'!J20="", "", '1) 日本 - 中国'!J20)</f>
        <v/>
      </c>
      <c r="P20" s="146" t="str">
        <f>IF('1) 日本 - 中国'!K20="", "", '1) 日本 - 中国'!K20)</f>
        <v/>
      </c>
      <c r="Q20" s="146" t="str">
        <f>IF('1) 日本 - 中国'!L20="", "", '1) 日本 - 中国'!L20)</f>
        <v/>
      </c>
      <c r="R20" s="146" t="str">
        <f>IF('1) 日本 - 中国'!M20="", "", '1) 日本 - 中国'!M20)</f>
        <v/>
      </c>
      <c r="S20" s="146" t="str">
        <f>IF('1) 日本 - 中国'!N20="", "", '1) 日本 - 中国'!N20)</f>
        <v/>
      </c>
      <c r="T20" s="146" t="str">
        <f>IF('1) 日本 - 中国'!O20="", "", '1) 日本 - 中国'!O20)</f>
        <v/>
      </c>
      <c r="U20" s="146" t="str">
        <f>IF('1) 日本 - 中国'!P20="", "", '1) 日本 - 中国'!P20)</f>
        <v/>
      </c>
      <c r="V20" s="146" t="str">
        <f>IF('1) 日本 - 中国'!Q20="", "", '1) 日本 - 中国'!Q20)</f>
        <v/>
      </c>
      <c r="W20" s="146" t="str">
        <f>IF('1) 日本 - 中国'!R20="", "", '1) 日本 - 中国'!R20)</f>
        <v/>
      </c>
      <c r="X20" s="146" t="str">
        <f>IF('1) 日本 - 中国'!S20="", "", '1) 日本 - 中国'!S20)</f>
        <v/>
      </c>
      <c r="Y20" s="146" t="str">
        <f>IF('1) 日本 - 中国'!T20="", "", '1) 日本 - 中国'!T20)</f>
        <v/>
      </c>
      <c r="Z20" s="167" t="str">
        <f>IF('1) 日本 - 中国'!U20="", "", '1) 日本 - 中国'!U20)</f>
        <v/>
      </c>
      <c r="AA20" s="146"/>
      <c r="AB20" s="146" t="str">
        <f t="shared" si="2"/>
        <v/>
      </c>
      <c r="AC20" s="146"/>
      <c r="AD20" s="146"/>
      <c r="AE20" s="146" t="str">
        <f t="shared" si="3"/>
        <v/>
      </c>
    </row>
    <row r="21" spans="1:31" s="90" customFormat="1" ht="15" customHeight="1">
      <c r="A21" s="158" t="str">
        <f t="shared" si="4"/>
        <v/>
      </c>
      <c r="B21" s="158"/>
      <c r="C21" s="158"/>
      <c r="D21" s="158" t="str">
        <f t="shared" si="5"/>
        <v/>
      </c>
      <c r="E21" s="158"/>
      <c r="F21" s="152">
        <f>IF('1) 日本 - 中国'!A21="", "", '1) 日本 - 中国'!A21)</f>
        <v>10</v>
      </c>
      <c r="G21" s="153" t="str">
        <f>IF('1) 日本 - 中国'!B21="", "", '1) 日本 - 中国'!B21)</f>
        <v/>
      </c>
      <c r="H21" s="154" t="str">
        <f>IF('1) 日本 - 中国'!C21="", "", '1) 日本 - 中国'!C21)</f>
        <v/>
      </c>
      <c r="I21" s="155" t="s">
        <v>94</v>
      </c>
      <c r="J21" s="156" t="str">
        <f>IF('1) 日本 - 中国'!E21="", "", '1) 日本 - 中国'!E21)</f>
        <v/>
      </c>
      <c r="K21" s="157" t="s">
        <v>84</v>
      </c>
      <c r="L21" s="158" t="str">
        <f>IF('1) 日本 - 中国'!G21="", "", '1) 日本 - 中国'!G21)</f>
        <v/>
      </c>
      <c r="M21" s="158" t="str">
        <f>IF('1) 日本 - 中国'!H21="", "", '1) 日本 - 中国'!H21)</f>
        <v/>
      </c>
      <c r="N21" s="158" t="str">
        <f>IF('1) 日本 - 中国'!I21="", "", '1) 日本 - 中国'!I21)</f>
        <v/>
      </c>
      <c r="O21" s="158" t="str">
        <f>IF('1) 日本 - 中国'!J21="", "", '1) 日本 - 中国'!J21)</f>
        <v/>
      </c>
      <c r="P21" s="158" t="str">
        <f>IF('1) 日本 - 中国'!K21="", "", '1) 日本 - 中国'!K21)</f>
        <v/>
      </c>
      <c r="Q21" s="158" t="str">
        <f>IF('1) 日本 - 中国'!L21="", "", '1) 日本 - 中国'!L21)</f>
        <v/>
      </c>
      <c r="R21" s="158" t="str">
        <f>IF('1) 日本 - 中国'!M21="", "", '1) 日本 - 中国'!M21)</f>
        <v/>
      </c>
      <c r="S21" s="158" t="str">
        <f>IF('1) 日本 - 中国'!N21="", "", '1) 日本 - 中国'!N21)</f>
        <v/>
      </c>
      <c r="T21" s="158" t="str">
        <f>IF('1) 日本 - 中国'!O21="", "", '1) 日本 - 中国'!O21)</f>
        <v/>
      </c>
      <c r="U21" s="158" t="str">
        <f>IF('1) 日本 - 中国'!P21="", "", '1) 日本 - 中国'!P21)</f>
        <v/>
      </c>
      <c r="V21" s="158" t="str">
        <f>IF('1) 日本 - 中国'!Q21="", "", '1) 日本 - 中国'!Q21)</f>
        <v/>
      </c>
      <c r="W21" s="158" t="str">
        <f>IF('1) 日本 - 中国'!R21="", "", '1) 日本 - 中国'!R21)</f>
        <v/>
      </c>
      <c r="X21" s="158" t="str">
        <f>IF('1) 日本 - 中国'!S21="", "", '1) 日本 - 中国'!S21)</f>
        <v/>
      </c>
      <c r="Y21" s="158" t="str">
        <f>IF('1) 日本 - 中国'!T21="", "", '1) 日本 - 中国'!T21)</f>
        <v/>
      </c>
      <c r="Z21" s="168" t="str">
        <f>IF('1) 日本 - 中国'!U21="", "", '1) 日本 - 中国'!U21)</f>
        <v/>
      </c>
      <c r="AA21" s="158"/>
      <c r="AB21" s="158" t="str">
        <f t="shared" si="2"/>
        <v/>
      </c>
      <c r="AC21" s="158"/>
      <c r="AD21" s="158"/>
      <c r="AE21" s="158" t="str">
        <f t="shared" si="3"/>
        <v/>
      </c>
    </row>
    <row r="22" spans="1:31" ht="15" customHeight="1">
      <c r="F22" s="28" t="s">
        <v>67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31" ht="15" customHeight="1">
      <c r="F23" s="90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31" ht="15" customHeight="1">
      <c r="A24" s="120" t="str">
        <f>A7</f>
        <v>日本 - 上海 - レムチャバン</v>
      </c>
      <c r="F24" s="120" t="s">
        <v>105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AB24" s="28"/>
    </row>
    <row r="25" spans="1:31" ht="15" customHeight="1">
      <c r="A25" s="36" t="str">
        <f>A8</f>
        <v>レムチャバン</v>
      </c>
      <c r="B25" s="36"/>
      <c r="C25" s="36"/>
      <c r="D25" s="36" t="str">
        <f>D8</f>
        <v>上海</v>
      </c>
      <c r="E25" s="36"/>
      <c r="F25" s="367" t="s">
        <v>6</v>
      </c>
      <c r="G25" s="347" t="s">
        <v>7</v>
      </c>
      <c r="H25" s="347" t="s">
        <v>8</v>
      </c>
      <c r="I25" s="356"/>
      <c r="J25" s="356"/>
      <c r="K25" s="357"/>
      <c r="L25" s="36"/>
      <c r="M25" s="36" t="str">
        <f>'1) 日本 - 中国'!H25</f>
        <v>上海</v>
      </c>
      <c r="N25" s="43"/>
      <c r="O25" s="36"/>
      <c r="P25" s="36"/>
      <c r="Q25" s="36" t="str">
        <f>'1) 日本 - 中国'!L25</f>
        <v>福山</v>
      </c>
      <c r="R25" s="44" t="str">
        <f>'1) 日本 - 中国'!M25</f>
        <v>水島</v>
      </c>
      <c r="S25" s="36" t="str">
        <f>'1) 日本 - 中国'!N25</f>
        <v>高松</v>
      </c>
      <c r="T25" s="44" t="str">
        <f>'1) 日本 - 中国'!O25</f>
        <v>広島（出島）</v>
      </c>
      <c r="U25" s="36" t="str">
        <f>'1) 日本 - 中国'!P25</f>
        <v>岩国</v>
      </c>
      <c r="V25" s="32"/>
      <c r="W25" s="32"/>
      <c r="X25" s="32"/>
      <c r="Y25" s="32"/>
      <c r="Z25" s="32" t="str">
        <f>'1) 日本 - 中国'!U25</f>
        <v>上海</v>
      </c>
      <c r="AA25" s="32"/>
      <c r="AB25" s="36" t="str">
        <f>AB8</f>
        <v>上海</v>
      </c>
      <c r="AC25" s="36"/>
      <c r="AD25" s="36"/>
      <c r="AE25" s="36" t="str">
        <f>AE8</f>
        <v>レムチャバン</v>
      </c>
    </row>
    <row r="26" spans="1:31" ht="15" customHeight="1">
      <c r="A26" s="45" t="str">
        <f>A9</f>
        <v>水/WED</v>
      </c>
      <c r="B26" s="45"/>
      <c r="C26" s="45"/>
      <c r="D26" s="45" t="str">
        <f>D9</f>
        <v>翌週木/THU</v>
      </c>
      <c r="E26" s="45"/>
      <c r="F26" s="367"/>
      <c r="G26" s="348"/>
      <c r="H26" s="348" t="s">
        <v>90</v>
      </c>
      <c r="I26" s="388"/>
      <c r="J26" s="360" t="s">
        <v>91</v>
      </c>
      <c r="K26" s="359"/>
      <c r="L26" s="45"/>
      <c r="M26" s="37" t="str">
        <f>'1) 日本 - 中国'!H26</f>
        <v>土/SAT</v>
      </c>
      <c r="N26" s="46"/>
      <c r="O26" s="37"/>
      <c r="P26" s="37"/>
      <c r="Q26" s="37" t="str">
        <f>'1) 日本 - 中国'!L26</f>
        <v>翌週火/TUE</v>
      </c>
      <c r="R26" s="46" t="str">
        <f>'1) 日本 - 中国'!M26</f>
        <v>火/TUE</v>
      </c>
      <c r="S26" s="37" t="str">
        <f>'1) 日本 - 中国'!N26</f>
        <v>火/TUE</v>
      </c>
      <c r="T26" s="46" t="str">
        <f>'1) 日本 - 中国'!O26</f>
        <v>水/WED</v>
      </c>
      <c r="U26" s="37" t="str">
        <f>'1) 日本 - 中国'!P26</f>
        <v>水/WED</v>
      </c>
      <c r="V26" s="33"/>
      <c r="W26" s="33"/>
      <c r="X26" s="33"/>
      <c r="Y26" s="33"/>
      <c r="Z26" s="33" t="str">
        <f>'1) 日本 - 中国'!U26</f>
        <v>土/SAT</v>
      </c>
      <c r="AA26" s="33"/>
      <c r="AB26" s="45" t="s">
        <v>124</v>
      </c>
      <c r="AC26" s="45"/>
      <c r="AD26" s="45"/>
      <c r="AE26" s="37" t="str">
        <f>AE9</f>
        <v>翌週月/MON</v>
      </c>
    </row>
    <row r="27" spans="1:31" s="28" customFormat="1" ht="15" customHeight="1">
      <c r="A27" s="123">
        <f t="shared" ref="A27:A38" si="6">IF(D27="","",D27-8)</f>
        <v>45994</v>
      </c>
      <c r="B27" s="170"/>
      <c r="C27" s="170"/>
      <c r="D27" s="123">
        <f t="shared" ref="D27:D36" si="7">IF(M27="","",M27-2)</f>
        <v>46002</v>
      </c>
      <c r="E27" s="170"/>
      <c r="F27" s="169">
        <f>IF('1) 日本 - 中国'!A27="", "", '1) 日本 - 中国'!A27)</f>
        <v>51</v>
      </c>
      <c r="G27" s="139" t="str">
        <f>IF('1) 日本 - 中国'!B27="", "", '1) 日本 - 中国'!B27)</f>
        <v>ATLANTIC BRIDGE</v>
      </c>
      <c r="H27" s="140">
        <f>IF('1) 日本 - 中国'!C27="", "", '1) 日本 - 中国'!C27)</f>
        <v>2550</v>
      </c>
      <c r="I27" s="166" t="s">
        <v>80</v>
      </c>
      <c r="J27" s="165">
        <f>IF('1) 日本 - 中国'!E27="", "", '1) 日本 - 中国'!E27)</f>
        <v>2550</v>
      </c>
      <c r="K27" s="150" t="s">
        <v>84</v>
      </c>
      <c r="L27" s="170" t="str">
        <f>IF('1) 日本 - 中国'!G27="", "", '1) 日本 - 中国'!G27)</f>
        <v/>
      </c>
      <c r="M27" s="123">
        <f>IF('1) 日本 - 中国'!H27="", "", '1) 日本 - 中国'!H27)</f>
        <v>46004</v>
      </c>
      <c r="N27" s="171" t="str">
        <f>IF('1) 日本 - 中国'!I27="", "", '1) 日本 - 中国'!I27)</f>
        <v/>
      </c>
      <c r="O27" s="123" t="str">
        <f>IF('1) 日本 - 中国'!J27="", "", '1) 日本 - 中国'!J27)</f>
        <v/>
      </c>
      <c r="P27" s="123" t="str">
        <f>IF('1) 日本 - 中国'!K27="", "", '1) 日本 - 中国'!K27)</f>
        <v/>
      </c>
      <c r="Q27" s="123">
        <f>IF('1) 日本 - 中国'!L27="", "", '1) 日本 - 中国'!L27)</f>
        <v>46007</v>
      </c>
      <c r="R27" s="171">
        <f>IF('1) 日本 - 中国'!M27="", "", '1) 日本 - 中国'!M27)</f>
        <v>46007</v>
      </c>
      <c r="S27" s="123">
        <f>IF('1) 日本 - 中国'!N27="", "", '1) 日本 - 中国'!N27)</f>
        <v>46007</v>
      </c>
      <c r="T27" s="171">
        <f>IF('1) 日本 - 中国'!O27="", "", '1) 日本 - 中国'!O27)</f>
        <v>46008</v>
      </c>
      <c r="U27" s="123">
        <f>IF('1) 日本 - 中国'!P27="", "", '1) 日本 - 中国'!P27)</f>
        <v>46008</v>
      </c>
      <c r="V27" s="123" t="str">
        <f>IF('1) 日本 - 中国'!Q27="", "", '1) 日本 - 中国'!Q27)</f>
        <v/>
      </c>
      <c r="W27" s="123" t="str">
        <f>IF('1) 日本 - 中国'!R27="", "", '1) 日本 - 中国'!R27)</f>
        <v/>
      </c>
      <c r="X27" s="172" t="str">
        <f>IF('1) 日本 - 中国'!S27="", "", '1) 日本 - 中国'!S27)</f>
        <v/>
      </c>
      <c r="Y27" s="172" t="str">
        <f>IF('1) 日本 - 中国'!T27="", "", '1) 日本 - 中国'!T27)</f>
        <v/>
      </c>
      <c r="Z27" s="123">
        <f>IF('1) 日本 - 中国'!U27="", "", '1) 日本 - 中国'!U27)</f>
        <v>46011</v>
      </c>
      <c r="AA27" s="172"/>
      <c r="AB27" s="123">
        <f t="shared" ref="AB27:AB38" si="8">IF(Z27="","",Z27+8)</f>
        <v>46019</v>
      </c>
      <c r="AC27" s="170"/>
      <c r="AD27" s="170"/>
      <c r="AE27" s="123">
        <f t="shared" ref="AE27:AE38" si="9">IF(AB27="","",AB27+8)</f>
        <v>46027</v>
      </c>
    </row>
    <row r="28" spans="1:31" s="28" customFormat="1" ht="15" customHeight="1">
      <c r="A28" s="146" t="str">
        <f t="shared" si="6"/>
        <v/>
      </c>
      <c r="B28" s="173"/>
      <c r="C28" s="173"/>
      <c r="D28" s="146" t="str">
        <f t="shared" si="7"/>
        <v/>
      </c>
      <c r="E28" s="173"/>
      <c r="F28" s="147">
        <f>IF('1) 日本 - 中国'!A28="", "", '1) 日本 - 中国'!A28)</f>
        <v>52</v>
      </c>
      <c r="G28" s="148" t="str">
        <f>IF('1) 日本 - 中国'!B28="", "", '1) 日本 - 中国'!B28)</f>
        <v>No Service</v>
      </c>
      <c r="H28" s="140" t="str">
        <f>IF('1) 日本 - 中国'!C28="", "", '1) 日本 - 中国'!C28)</f>
        <v/>
      </c>
      <c r="I28" s="166" t="s">
        <v>80</v>
      </c>
      <c r="J28" s="165" t="str">
        <f>IF('1) 日本 - 中国'!E28="", "", '1) 日本 - 中国'!E28)</f>
        <v/>
      </c>
      <c r="K28" s="150" t="s">
        <v>84</v>
      </c>
      <c r="L28" s="146" t="str">
        <f>IF('1) 日本 - 中国'!G28="", "", '1) 日本 - 中国'!G28)</f>
        <v/>
      </c>
      <c r="M28" s="146" t="str">
        <f>IF('1) 日本 - 中国'!H28="", "", '1) 日本 - 中国'!H28)</f>
        <v/>
      </c>
      <c r="N28" s="173" t="str">
        <f>IF('1) 日本 - 中国'!I28="", "", '1) 日本 - 中国'!I28)</f>
        <v/>
      </c>
      <c r="O28" s="146" t="str">
        <f>IF('1) 日本 - 中国'!J28="", "", '1) 日本 - 中国'!J28)</f>
        <v/>
      </c>
      <c r="P28" s="146" t="str">
        <f>IF('1) 日本 - 中国'!K28="", "", '1) 日本 - 中国'!K28)</f>
        <v/>
      </c>
      <c r="Q28" s="146" t="str">
        <f>IF('1) 日本 - 中国'!L28="", "", '1) 日本 - 中国'!L28)</f>
        <v/>
      </c>
      <c r="R28" s="7" t="str">
        <f>IF('1) 日本 - 中国'!M28="", "", '1) 日本 - 中国'!M28)</f>
        <v/>
      </c>
      <c r="S28" s="146" t="str">
        <f>IF('1) 日本 - 中国'!N28="", "", '1) 日本 - 中国'!N28)</f>
        <v/>
      </c>
      <c r="T28" s="174" t="str">
        <f>IF('1) 日本 - 中国'!O28="", "", '1) 日本 - 中国'!O28)</f>
        <v/>
      </c>
      <c r="U28" s="146" t="str">
        <f>IF('1) 日本 - 中国'!P28="", "", '1) 日本 - 中国'!P28)</f>
        <v/>
      </c>
      <c r="V28" s="146" t="str">
        <f>IF('1) 日本 - 中国'!Q28="", "", '1) 日本 - 中国'!Q28)</f>
        <v/>
      </c>
      <c r="W28" s="146" t="str">
        <f>IF('1) 日本 - 中国'!R28="", "", '1) 日本 - 中国'!R28)</f>
        <v/>
      </c>
      <c r="X28" s="174" t="str">
        <f>IF('1) 日本 - 中国'!S28="", "", '1) 日本 - 中国'!S28)</f>
        <v/>
      </c>
      <c r="Y28" s="174" t="str">
        <f>IF('1) 日本 - 中国'!T28="", "", '1) 日本 - 中国'!T28)</f>
        <v/>
      </c>
      <c r="Z28" s="146" t="str">
        <f>IF('1) 日本 - 中国'!U28="", "", '1) 日本 - 中国'!U28)</f>
        <v/>
      </c>
      <c r="AA28" s="174"/>
      <c r="AB28" s="146" t="str">
        <f t="shared" si="8"/>
        <v/>
      </c>
      <c r="AC28" s="173"/>
      <c r="AD28" s="173"/>
      <c r="AE28" s="146" t="str">
        <f t="shared" si="9"/>
        <v/>
      </c>
    </row>
    <row r="29" spans="1:31" s="28" customFormat="1" ht="15" customHeight="1">
      <c r="A29" s="146">
        <f t="shared" si="6"/>
        <v>46008</v>
      </c>
      <c r="B29" s="173"/>
      <c r="C29" s="173"/>
      <c r="D29" s="146">
        <f t="shared" si="7"/>
        <v>46016</v>
      </c>
      <c r="E29" s="173"/>
      <c r="F29" s="147">
        <f>IF('1) 日本 - 中国'!A29="", "", '1) 日本 - 中国'!A29)</f>
        <v>53</v>
      </c>
      <c r="G29" s="148" t="str">
        <f>IF('1) 日本 - 中国'!B29="", "", '1) 日本 - 中国'!B29)</f>
        <v>JI HANG</v>
      </c>
      <c r="H29" s="140">
        <f>IF('1) 日本 - 中国'!C29="", "", '1) 日本 - 中国'!C29)</f>
        <v>590</v>
      </c>
      <c r="I29" s="166" t="s">
        <v>80</v>
      </c>
      <c r="J29" s="165">
        <f>IF('1) 日本 - 中国'!E29="", "", '1) 日本 - 中国'!E29)</f>
        <v>590</v>
      </c>
      <c r="K29" s="150" t="s">
        <v>84</v>
      </c>
      <c r="L29" s="173" t="str">
        <f>IF('1) 日本 - 中国'!G29="", "", '1) 日本 - 中国'!G29)</f>
        <v/>
      </c>
      <c r="M29" s="146">
        <f>IF('1) 日本 - 中国'!H29="", "", '1) 日本 - 中国'!H29)</f>
        <v>46018</v>
      </c>
      <c r="N29" s="7" t="str">
        <f>IF('1) 日本 - 中国'!I29="", "", '1) 日本 - 中国'!I29)</f>
        <v/>
      </c>
      <c r="O29" s="146" t="str">
        <f>IF('1) 日本 - 中国'!J29="", "", '1) 日本 - 中国'!J29)</f>
        <v/>
      </c>
      <c r="P29" s="146" t="str">
        <f>IF('1) 日本 - 中国'!K29="", "", '1) 日本 - 中国'!K29)</f>
        <v/>
      </c>
      <c r="Q29" s="146">
        <f>IF('1) 日本 - 中国'!L29="", "", '1) 日本 - 中国'!L29)</f>
        <v>46020</v>
      </c>
      <c r="R29" s="7">
        <f>IF('1) 日本 - 中国'!M29="", "", '1) 日本 - 中国'!M29)</f>
        <v>46021</v>
      </c>
      <c r="S29" s="146">
        <f>IF('1) 日本 - 中国'!N29="", "", '1) 日本 - 中国'!N29)</f>
        <v>46021</v>
      </c>
      <c r="T29" s="7">
        <f>IF('1) 日本 - 中国'!O29="", "", '1) 日本 - 中国'!O29)</f>
        <v>46022</v>
      </c>
      <c r="U29" s="146" t="str">
        <f>IF('1) 日本 - 中国'!P29="", "", '1) 日本 - 中国'!P29)</f>
        <v>SKIP</v>
      </c>
      <c r="V29" s="146" t="str">
        <f>IF('1) 日本 - 中国'!Q29="", "", '1) 日本 - 中国'!Q29)</f>
        <v/>
      </c>
      <c r="W29" s="146" t="str">
        <f>IF('1) 日本 - 中国'!R29="", "", '1) 日本 - 中国'!R29)</f>
        <v/>
      </c>
      <c r="X29" s="146" t="str">
        <f>IF('1) 日本 - 中国'!S29="", "", '1) 日本 - 中国'!S29)</f>
        <v/>
      </c>
      <c r="Y29" s="146" t="str">
        <f>IF('1) 日本 - 中国'!T29="", "", '1) 日本 - 中国'!T29)</f>
        <v/>
      </c>
      <c r="Z29" s="146">
        <f>IF('1) 日本 - 中国'!U29="", "", '1) 日本 - 中国'!U29)</f>
        <v>46028</v>
      </c>
      <c r="AA29" s="146"/>
      <c r="AB29" s="146">
        <f t="shared" si="8"/>
        <v>46036</v>
      </c>
      <c r="AC29" s="173"/>
      <c r="AD29" s="173"/>
      <c r="AE29" s="146">
        <f t="shared" si="9"/>
        <v>46044</v>
      </c>
    </row>
    <row r="30" spans="1:31" s="28" customFormat="1" ht="15" customHeight="1">
      <c r="A30" s="146" t="str">
        <f t="shared" si="6"/>
        <v/>
      </c>
      <c r="B30" s="146"/>
      <c r="C30" s="146"/>
      <c r="D30" s="146" t="str">
        <f t="shared" si="7"/>
        <v/>
      </c>
      <c r="E30" s="146"/>
      <c r="F30" s="147">
        <f>IF('1) 日本 - 中国'!A30="", "", '1) 日本 - 中国'!A30)</f>
        <v>2</v>
      </c>
      <c r="G30" s="148" t="str">
        <f>IF('1) 日本 - 中国'!B30="", "", '1) 日本 - 中国'!B30)</f>
        <v>No Service</v>
      </c>
      <c r="H30" s="140" t="str">
        <f>IF('1) 日本 - 中国'!C30="", "", '1) 日本 - 中国'!C30)</f>
        <v/>
      </c>
      <c r="I30" s="166" t="s">
        <v>80</v>
      </c>
      <c r="J30" s="165" t="str">
        <f>IF('1) 日本 - 中国'!E30="", "", '1) 日本 - 中国'!E30)</f>
        <v/>
      </c>
      <c r="K30" s="150" t="s">
        <v>84</v>
      </c>
      <c r="L30" s="146" t="str">
        <f>IF('1) 日本 - 中国'!G30="", "", '1) 日本 - 中国'!G30)</f>
        <v/>
      </c>
      <c r="M30" s="146" t="str">
        <f>IF('1) 日本 - 中国'!H30="", "", '1) 日本 - 中国'!H30)</f>
        <v/>
      </c>
      <c r="N30" s="173" t="str">
        <f>IF('1) 日本 - 中国'!I30="", "", '1) 日本 - 中国'!I30)</f>
        <v/>
      </c>
      <c r="O30" s="146" t="str">
        <f>IF('1) 日本 - 中国'!J30="", "", '1) 日本 - 中国'!J30)</f>
        <v/>
      </c>
      <c r="P30" s="146" t="str">
        <f>IF('1) 日本 - 中国'!K30="", "", '1) 日本 - 中国'!K30)</f>
        <v/>
      </c>
      <c r="Q30" s="146" t="str">
        <f>IF('1) 日本 - 中国'!L30="", "", '1) 日本 - 中国'!L30)</f>
        <v/>
      </c>
      <c r="R30" s="7" t="str">
        <f>IF('1) 日本 - 中国'!M30="", "", '1) 日本 - 中国'!M30)</f>
        <v/>
      </c>
      <c r="S30" s="146" t="str">
        <f>IF('1) 日本 - 中国'!N30="", "", '1) 日本 - 中国'!N30)</f>
        <v/>
      </c>
      <c r="T30" s="7" t="str">
        <f>IF('1) 日本 - 中国'!O30="", "", '1) 日本 - 中国'!O30)</f>
        <v/>
      </c>
      <c r="U30" s="146" t="str">
        <f>IF('1) 日本 - 中国'!P30="", "", '1) 日本 - 中国'!P30)</f>
        <v/>
      </c>
      <c r="V30" s="146" t="str">
        <f>IF('1) 日本 - 中国'!Q30="", "", '1) 日本 - 中国'!Q30)</f>
        <v/>
      </c>
      <c r="W30" s="146" t="str">
        <f>IF('1) 日本 - 中国'!R30="", "", '1) 日本 - 中国'!R30)</f>
        <v/>
      </c>
      <c r="X30" s="146" t="str">
        <f>IF('1) 日本 - 中国'!S30="", "", '1) 日本 - 中国'!S30)</f>
        <v/>
      </c>
      <c r="Y30" s="146" t="str">
        <f>IF('1) 日本 - 中国'!T30="", "", '1) 日本 - 中国'!T30)</f>
        <v/>
      </c>
      <c r="Z30" s="146" t="str">
        <f>IF('1) 日本 - 中国'!U30="", "", '1) 日本 - 中国'!U30)</f>
        <v/>
      </c>
      <c r="AA30" s="146"/>
      <c r="AB30" s="146" t="str">
        <f t="shared" si="8"/>
        <v/>
      </c>
      <c r="AC30" s="146"/>
      <c r="AD30" s="146"/>
      <c r="AE30" s="146" t="str">
        <f t="shared" si="9"/>
        <v/>
      </c>
    </row>
    <row r="31" spans="1:31" s="28" customFormat="1" ht="15" customHeight="1">
      <c r="A31" s="173" t="str">
        <f t="shared" si="6"/>
        <v/>
      </c>
      <c r="B31" s="173"/>
      <c r="C31" s="173"/>
      <c r="D31" s="173" t="str">
        <f t="shared" si="7"/>
        <v/>
      </c>
      <c r="E31" s="173"/>
      <c r="F31" s="6">
        <f>IF('1) 日本 - 中国'!A31="", "", '1) 日本 - 中国'!A31)</f>
        <v>3</v>
      </c>
      <c r="G31" s="148" t="str">
        <f>IF('1) 日本 - 中国'!B31="", "", '1) 日本 - 中国'!B31)</f>
        <v>No Service</v>
      </c>
      <c r="H31" s="140" t="str">
        <f>IF('1) 日本 - 中国'!C31="", "", '1) 日本 - 中国'!C31)</f>
        <v/>
      </c>
      <c r="I31" s="166" t="s">
        <v>80</v>
      </c>
      <c r="J31" s="165" t="str">
        <f>IF('1) 日本 - 中国'!E31="", "", '1) 日本 - 中国'!E31)</f>
        <v/>
      </c>
      <c r="K31" s="150" t="s">
        <v>84</v>
      </c>
      <c r="L31" s="173" t="str">
        <f>IF('1) 日本 - 中国'!G31="", "", '1) 日本 - 中国'!G31)</f>
        <v/>
      </c>
      <c r="M31" s="146" t="str">
        <f>IF('1) 日本 - 中国'!H31="", "", '1) 日本 - 中国'!H31)</f>
        <v/>
      </c>
      <c r="N31" s="8" t="str">
        <f>IF('1) 日本 - 中国'!I31="", "", '1) 日本 - 中国'!I31)</f>
        <v/>
      </c>
      <c r="O31" s="175" t="str">
        <f>IF('1) 日本 - 中国'!J31="", "", '1) 日本 - 中国'!J31)</f>
        <v/>
      </c>
      <c r="P31" s="175" t="str">
        <f>IF('1) 日本 - 中国'!K31="", "", '1) 日本 - 中国'!K31)</f>
        <v/>
      </c>
      <c r="Q31" s="146" t="str">
        <f>IF('1) 日本 - 中国'!L31="", "", '1) 日本 - 中国'!L31)</f>
        <v/>
      </c>
      <c r="R31" s="7" t="str">
        <f>IF('1) 日本 - 中国'!M31="", "", '1) 日本 - 中国'!M31)</f>
        <v/>
      </c>
      <c r="S31" s="146" t="str">
        <f>IF('1) 日本 - 中国'!N31="", "", '1) 日本 - 中国'!N31)</f>
        <v/>
      </c>
      <c r="T31" s="7" t="str">
        <f>IF('1) 日本 - 中国'!O31="", "", '1) 日本 - 中国'!O31)</f>
        <v/>
      </c>
      <c r="U31" s="146" t="str">
        <f>IF('1) 日本 - 中国'!P31="", "", '1) 日本 - 中国'!P31)</f>
        <v/>
      </c>
      <c r="V31" s="146" t="str">
        <f>IF('1) 日本 - 中国'!Q31="", "", '1) 日本 - 中国'!Q31)</f>
        <v/>
      </c>
      <c r="W31" s="146" t="str">
        <f>IF('1) 日本 - 中国'!R31="", "", '1) 日本 - 中国'!R31)</f>
        <v/>
      </c>
      <c r="X31" s="174" t="str">
        <f>IF('1) 日本 - 中国'!S31="", "", '1) 日本 - 中国'!S31)</f>
        <v/>
      </c>
      <c r="Y31" s="174" t="str">
        <f>IF('1) 日本 - 中国'!T31="", "", '1) 日本 - 中国'!T31)</f>
        <v/>
      </c>
      <c r="Z31" s="174" t="str">
        <f>IF('1) 日本 - 中国'!U31="", "", '1) 日本 - 中国'!U31)</f>
        <v/>
      </c>
      <c r="AA31" s="174"/>
      <c r="AB31" s="173" t="str">
        <f t="shared" si="8"/>
        <v/>
      </c>
      <c r="AC31" s="173"/>
      <c r="AD31" s="173"/>
      <c r="AE31" s="146" t="str">
        <f t="shared" si="9"/>
        <v/>
      </c>
    </row>
    <row r="32" spans="1:31" s="28" customFormat="1" ht="15" customHeight="1">
      <c r="A32" s="173" t="str">
        <f t="shared" si="6"/>
        <v/>
      </c>
      <c r="B32" s="173"/>
      <c r="C32" s="173"/>
      <c r="D32" s="173" t="str">
        <f t="shared" si="7"/>
        <v/>
      </c>
      <c r="E32" s="173"/>
      <c r="F32" s="6">
        <f>IF('1) 日本 - 中国'!A32="", "", '1) 日本 - 中国'!A32)</f>
        <v>4</v>
      </c>
      <c r="G32" s="148" t="str">
        <f>IF('1) 日本 - 中国'!B32="", "", '1) 日本 - 中国'!B32)</f>
        <v>No Service</v>
      </c>
      <c r="H32" s="140" t="str">
        <f>IF('1) 日本 - 中国'!C32="", "", '1) 日本 - 中国'!C32)</f>
        <v/>
      </c>
      <c r="I32" s="166" t="s">
        <v>80</v>
      </c>
      <c r="J32" s="165" t="str">
        <f>IF('1) 日本 - 中国'!E32="", "", '1) 日本 - 中国'!E32)</f>
        <v/>
      </c>
      <c r="K32" s="150" t="s">
        <v>84</v>
      </c>
      <c r="L32" s="173" t="str">
        <f>IF('1) 日本 - 中国'!G32="", "", '1) 日本 - 中国'!G32)</f>
        <v/>
      </c>
      <c r="M32" s="146" t="str">
        <f>IF('1) 日本 - 中国'!H32="", "", '1) 日本 - 中国'!H32)</f>
        <v/>
      </c>
      <c r="N32" s="8" t="str">
        <f>IF('1) 日本 - 中国'!I32="", "", '1) 日本 - 中国'!I32)</f>
        <v/>
      </c>
      <c r="O32" s="175" t="str">
        <f>IF('1) 日本 - 中国'!J32="", "", '1) 日本 - 中国'!J32)</f>
        <v/>
      </c>
      <c r="P32" s="175" t="str">
        <f>IF('1) 日本 - 中国'!K32="", "", '1) 日本 - 中国'!K32)</f>
        <v/>
      </c>
      <c r="Q32" s="146" t="str">
        <f>IF('1) 日本 - 中国'!L32="", "", '1) 日本 - 中国'!L32)</f>
        <v/>
      </c>
      <c r="R32" s="7" t="str">
        <f>IF('1) 日本 - 中国'!M32="", "", '1) 日本 - 中国'!M32)</f>
        <v/>
      </c>
      <c r="S32" s="146" t="str">
        <f>IF('1) 日本 - 中国'!N32="", "", '1) 日本 - 中国'!N32)</f>
        <v/>
      </c>
      <c r="T32" s="7" t="str">
        <f>IF('1) 日本 - 中国'!O32="", "", '1) 日本 - 中国'!O32)</f>
        <v/>
      </c>
      <c r="U32" s="146" t="str">
        <f>IF('1) 日本 - 中国'!P32="", "", '1) 日本 - 中国'!P32)</f>
        <v/>
      </c>
      <c r="V32" s="146" t="str">
        <f>IF('1) 日本 - 中国'!Q32="", "", '1) 日本 - 中国'!Q32)</f>
        <v/>
      </c>
      <c r="W32" s="146" t="str">
        <f>IF('1) 日本 - 中国'!R32="", "", '1) 日本 - 中国'!R32)</f>
        <v/>
      </c>
      <c r="X32" s="174" t="str">
        <f>IF('1) 日本 - 中国'!S32="", "", '1) 日本 - 中国'!S32)</f>
        <v/>
      </c>
      <c r="Y32" s="174" t="str">
        <f>IF('1) 日本 - 中国'!T32="", "", '1) 日本 - 中国'!T32)</f>
        <v/>
      </c>
      <c r="Z32" s="174" t="str">
        <f>IF('1) 日本 - 中国'!U32="", "", '1) 日本 - 中国'!U32)</f>
        <v/>
      </c>
      <c r="AA32" s="174"/>
      <c r="AB32" s="173" t="str">
        <f t="shared" si="8"/>
        <v/>
      </c>
      <c r="AC32" s="173"/>
      <c r="AD32" s="173"/>
      <c r="AE32" s="146" t="str">
        <f t="shared" si="9"/>
        <v/>
      </c>
    </row>
    <row r="33" spans="1:31" s="90" customFormat="1" ht="15" customHeight="1">
      <c r="A33" s="173" t="str">
        <f t="shared" si="6"/>
        <v/>
      </c>
      <c r="B33" s="173"/>
      <c r="C33" s="173"/>
      <c r="D33" s="173" t="str">
        <f t="shared" si="7"/>
        <v/>
      </c>
      <c r="E33" s="173"/>
      <c r="F33" s="147">
        <f>IF('1) 日本 - 中国'!A33="", "", '1) 日本 - 中国'!A33)</f>
        <v>5</v>
      </c>
      <c r="G33" s="148" t="str">
        <f>IF('1) 日本 - 中国'!B33="", "", '1) 日本 - 中国'!B33)</f>
        <v>No Service</v>
      </c>
      <c r="H33" s="140" t="str">
        <f>IF('1) 日本 - 中国'!C33="", "", '1) 日本 - 中国'!C33)</f>
        <v/>
      </c>
      <c r="I33" s="166" t="s">
        <v>80</v>
      </c>
      <c r="J33" s="165" t="str">
        <f>IF('1) 日本 - 中国'!E33="", "", '1) 日本 - 中国'!E33)</f>
        <v/>
      </c>
      <c r="K33" s="150" t="s">
        <v>84</v>
      </c>
      <c r="L33" s="173" t="str">
        <f>IF('1) 日本 - 中国'!G33="", "", '1) 日本 - 中国'!G33)</f>
        <v/>
      </c>
      <c r="M33" s="146" t="str">
        <f>IF('1) 日本 - 中国'!H33="", "", '1) 日本 - 中国'!H33)</f>
        <v/>
      </c>
      <c r="N33" s="8" t="str">
        <f>IF('1) 日本 - 中国'!I33="", "", '1) 日本 - 中国'!I33)</f>
        <v/>
      </c>
      <c r="O33" s="175" t="str">
        <f>IF('1) 日本 - 中国'!J33="", "", '1) 日本 - 中国'!J33)</f>
        <v/>
      </c>
      <c r="P33" s="175" t="str">
        <f>IF('1) 日本 - 中国'!K33="", "", '1) 日本 - 中国'!K33)</f>
        <v/>
      </c>
      <c r="Q33" s="146" t="str">
        <f>IF('1) 日本 - 中国'!L33="", "", '1) 日本 - 中国'!L33)</f>
        <v/>
      </c>
      <c r="R33" s="7" t="str">
        <f>IF('1) 日本 - 中国'!M33="", "", '1) 日本 - 中国'!M33)</f>
        <v/>
      </c>
      <c r="S33" s="146" t="str">
        <f>IF('1) 日本 - 中国'!N33="", "", '1) 日本 - 中国'!N33)</f>
        <v/>
      </c>
      <c r="T33" s="7" t="str">
        <f>IF('1) 日本 - 中国'!O33="", "", '1) 日本 - 中国'!O33)</f>
        <v/>
      </c>
      <c r="U33" s="146" t="str">
        <f>IF('1) 日本 - 中国'!P33="", "", '1) 日本 - 中国'!P33)</f>
        <v/>
      </c>
      <c r="V33" s="146" t="str">
        <f>IF('1) 日本 - 中国'!Q33="", "", '1) 日本 - 中国'!Q33)</f>
        <v/>
      </c>
      <c r="W33" s="146" t="str">
        <f>IF('1) 日本 - 中国'!R33="", "", '1) 日本 - 中国'!R33)</f>
        <v/>
      </c>
      <c r="X33" s="174" t="str">
        <f>IF('1) 日本 - 中国'!S33="", "", '1) 日本 - 中国'!S33)</f>
        <v/>
      </c>
      <c r="Y33" s="174" t="str">
        <f>IF('1) 日本 - 中国'!T33="", "", '1) 日本 - 中国'!T33)</f>
        <v/>
      </c>
      <c r="Z33" s="174" t="str">
        <f>IF('1) 日本 - 中国'!U33="", "", '1) 日本 - 中国'!U33)</f>
        <v/>
      </c>
      <c r="AA33" s="174"/>
      <c r="AB33" s="173" t="str">
        <f t="shared" si="8"/>
        <v/>
      </c>
      <c r="AC33" s="173"/>
      <c r="AD33" s="173"/>
      <c r="AE33" s="146" t="str">
        <f t="shared" si="9"/>
        <v/>
      </c>
    </row>
    <row r="34" spans="1:31" s="90" customFormat="1" ht="15" customHeight="1">
      <c r="A34" s="173" t="str">
        <f t="shared" si="6"/>
        <v/>
      </c>
      <c r="B34" s="173"/>
      <c r="C34" s="173"/>
      <c r="D34" s="173" t="str">
        <f t="shared" si="7"/>
        <v/>
      </c>
      <c r="E34" s="173"/>
      <c r="F34" s="147">
        <f>IF('1) 日本 - 中国'!A34="", "", '1) 日本 - 中国'!A34)</f>
        <v>6</v>
      </c>
      <c r="G34" s="148" t="str">
        <f>IF('1) 日本 - 中国'!B34="", "", '1) 日本 - 中国'!B34)</f>
        <v>No Service</v>
      </c>
      <c r="H34" s="140" t="str">
        <f>IF('1) 日本 - 中国'!C34="", "", '1) 日本 - 中国'!C34)</f>
        <v/>
      </c>
      <c r="I34" s="166" t="s">
        <v>80</v>
      </c>
      <c r="J34" s="165" t="str">
        <f>IF('1) 日本 - 中国'!E34="", "", '1) 日本 - 中国'!E34)</f>
        <v/>
      </c>
      <c r="K34" s="150" t="s">
        <v>84</v>
      </c>
      <c r="L34" s="173" t="str">
        <f>IF('1) 日本 - 中国'!G34="", "", '1) 日本 - 中国'!G34)</f>
        <v/>
      </c>
      <c r="M34" s="146" t="str">
        <f>IF('1) 日本 - 中国'!H34="", "", '1) 日本 - 中国'!H34)</f>
        <v/>
      </c>
      <c r="N34" s="8" t="str">
        <f>IF('1) 日本 - 中国'!I34="", "", '1) 日本 - 中国'!I34)</f>
        <v/>
      </c>
      <c r="O34" s="175" t="str">
        <f>IF('1) 日本 - 中国'!J34="", "", '1) 日本 - 中国'!J34)</f>
        <v/>
      </c>
      <c r="P34" s="146" t="str">
        <f>IF('1) 日本 - 中国'!K34="", "", '1) 日本 - 中国'!K34)</f>
        <v/>
      </c>
      <c r="Q34" s="146" t="str">
        <f>IF('1) 日本 - 中国'!L34="", "", '1) 日本 - 中国'!L34)</f>
        <v/>
      </c>
      <c r="R34" s="7" t="str">
        <f>IF('1) 日本 - 中国'!M34="", "", '1) 日本 - 中国'!M34)</f>
        <v/>
      </c>
      <c r="S34" s="146" t="str">
        <f>IF('1) 日本 - 中国'!N34="", "", '1) 日本 - 中国'!N34)</f>
        <v/>
      </c>
      <c r="T34" s="7" t="str">
        <f>IF('1) 日本 - 中国'!O34="", "", '1) 日本 - 中国'!O34)</f>
        <v/>
      </c>
      <c r="U34" s="146" t="str">
        <f>IF('1) 日本 - 中国'!P34="", "", '1) 日本 - 中国'!P34)</f>
        <v/>
      </c>
      <c r="V34" s="146" t="str">
        <f>IF('1) 日本 - 中国'!Q34="", "", '1) 日本 - 中国'!Q34)</f>
        <v/>
      </c>
      <c r="W34" s="146" t="str">
        <f>IF('1) 日本 - 中国'!R34="", "", '1) 日本 - 中国'!R34)</f>
        <v/>
      </c>
      <c r="X34" s="146" t="str">
        <f>IF('1) 日本 - 中国'!S34="", "", '1) 日本 - 中国'!S34)</f>
        <v/>
      </c>
      <c r="Y34" s="146" t="str">
        <f>IF('1) 日本 - 中国'!T34="", "", '1) 日本 - 中国'!T34)</f>
        <v/>
      </c>
      <c r="Z34" s="146" t="str">
        <f>IF('1) 日本 - 中国'!U34="", "", '1) 日本 - 中国'!U34)</f>
        <v/>
      </c>
      <c r="AA34" s="174"/>
      <c r="AB34" s="173" t="str">
        <f t="shared" si="8"/>
        <v/>
      </c>
      <c r="AC34" s="173"/>
      <c r="AD34" s="173"/>
      <c r="AE34" s="146" t="str">
        <f t="shared" si="9"/>
        <v/>
      </c>
    </row>
    <row r="35" spans="1:31" s="90" customFormat="1" ht="15" customHeight="1">
      <c r="A35" s="173" t="str">
        <f t="shared" si="6"/>
        <v/>
      </c>
      <c r="B35" s="173"/>
      <c r="C35" s="173"/>
      <c r="D35" s="173" t="str">
        <f t="shared" si="7"/>
        <v/>
      </c>
      <c r="E35" s="173"/>
      <c r="F35" s="6">
        <f>IF('1) 日本 - 中国'!A35="", "", '1) 日本 - 中国'!A35)</f>
        <v>7</v>
      </c>
      <c r="G35" s="148" t="str">
        <f>IF('1) 日本 - 中国'!B35="", "", '1) 日本 - 中国'!B35)</f>
        <v/>
      </c>
      <c r="H35" s="140" t="str">
        <f>IF('1) 日本 - 中国'!C35="", "", '1) 日本 - 中国'!C35)</f>
        <v/>
      </c>
      <c r="I35" s="166" t="s">
        <v>80</v>
      </c>
      <c r="J35" s="165" t="str">
        <f>IF('1) 日本 - 中国'!E35="", "", '1) 日本 - 中国'!E35)</f>
        <v/>
      </c>
      <c r="K35" s="150" t="s">
        <v>84</v>
      </c>
      <c r="L35" s="173" t="str">
        <f>IF('1) 日本 - 中国'!G35="", "", '1) 日本 - 中国'!G35)</f>
        <v/>
      </c>
      <c r="M35" s="146" t="str">
        <f>IF('1) 日本 - 中国'!H35="", "", '1) 日本 - 中国'!H35)</f>
        <v/>
      </c>
      <c r="N35" s="8" t="str">
        <f>IF('1) 日本 - 中国'!I35="", "", '1) 日本 - 中国'!I35)</f>
        <v/>
      </c>
      <c r="O35" s="175" t="str">
        <f>IF('1) 日本 - 中国'!J35="", "", '1) 日本 - 中国'!J35)</f>
        <v/>
      </c>
      <c r="P35" s="146" t="str">
        <f>IF('1) 日本 - 中国'!K35="", "", '1) 日本 - 中国'!K35)</f>
        <v/>
      </c>
      <c r="Q35" s="146" t="str">
        <f>IF('1) 日本 - 中国'!L35="", "", '1) 日本 - 中国'!L35)</f>
        <v/>
      </c>
      <c r="R35" s="7" t="str">
        <f>IF('1) 日本 - 中国'!M35="", "", '1) 日本 - 中国'!M35)</f>
        <v/>
      </c>
      <c r="S35" s="146" t="str">
        <f>IF('1) 日本 - 中国'!N35="", "", '1) 日本 - 中国'!N35)</f>
        <v/>
      </c>
      <c r="T35" s="7" t="str">
        <f>IF('1) 日本 - 中国'!O35="", "", '1) 日本 - 中国'!O35)</f>
        <v/>
      </c>
      <c r="U35" s="146" t="str">
        <f>IF('1) 日本 - 中国'!P35="", "", '1) 日本 - 中国'!P35)</f>
        <v/>
      </c>
      <c r="V35" s="146" t="str">
        <f>IF('1) 日本 - 中国'!Q35="", "", '1) 日本 - 中国'!Q35)</f>
        <v/>
      </c>
      <c r="W35" s="146" t="str">
        <f>IF('1) 日本 - 中国'!R35="", "", '1) 日本 - 中国'!R35)</f>
        <v/>
      </c>
      <c r="X35" s="174" t="str">
        <f>IF('1) 日本 - 中国'!S35="", "", '1) 日本 - 中国'!S35)</f>
        <v/>
      </c>
      <c r="Y35" s="174" t="str">
        <f>IF('1) 日本 - 中国'!T35="", "", '1) 日本 - 中国'!T35)</f>
        <v/>
      </c>
      <c r="Z35" s="174" t="str">
        <f>IF('1) 日本 - 中国'!U35="", "", '1) 日本 - 中国'!U35)</f>
        <v/>
      </c>
      <c r="AA35" s="146"/>
      <c r="AB35" s="173" t="str">
        <f t="shared" si="8"/>
        <v/>
      </c>
      <c r="AC35" s="173"/>
      <c r="AD35" s="173"/>
      <c r="AE35" s="146" t="str">
        <f t="shared" si="9"/>
        <v/>
      </c>
    </row>
    <row r="36" spans="1:31" s="90" customFormat="1" ht="15" customHeight="1">
      <c r="A36" s="146" t="str">
        <f t="shared" si="6"/>
        <v/>
      </c>
      <c r="B36" s="146"/>
      <c r="C36" s="146"/>
      <c r="D36" s="146" t="str">
        <f t="shared" si="7"/>
        <v/>
      </c>
      <c r="E36" s="146"/>
      <c r="F36" s="147">
        <f>IF('1) 日本 - 中国'!A36="", "", '1) 日本 - 中国'!A36)</f>
        <v>8</v>
      </c>
      <c r="G36" s="148" t="str">
        <f>IF('1) 日本 - 中国'!B36="", "", '1) 日本 - 中国'!B36)</f>
        <v/>
      </c>
      <c r="H36" s="140" t="str">
        <f>IF('1) 日本 - 中国'!C36="", "", '1) 日本 - 中国'!C36)</f>
        <v/>
      </c>
      <c r="I36" s="166" t="s">
        <v>80</v>
      </c>
      <c r="J36" s="165" t="str">
        <f>IF('1) 日本 - 中国'!E36="", "", '1) 日本 - 中国'!E36)</f>
        <v/>
      </c>
      <c r="K36" s="150" t="s">
        <v>84</v>
      </c>
      <c r="L36" s="173" t="str">
        <f>IF('1) 日本 - 中国'!G36="", "", '1) 日本 - 中国'!G36)</f>
        <v/>
      </c>
      <c r="M36" s="146" t="str">
        <f>IF('1) 日本 - 中国'!H36="", "", '1) 日本 - 中国'!H36)</f>
        <v/>
      </c>
      <c r="N36" s="8" t="str">
        <f>IF('1) 日本 - 中国'!I36="", "", '1) 日本 - 中国'!I36)</f>
        <v/>
      </c>
      <c r="O36" s="175" t="str">
        <f>IF('1) 日本 - 中国'!J36="", "", '1) 日本 - 中国'!J36)</f>
        <v/>
      </c>
      <c r="P36" s="146" t="str">
        <f>IF('1) 日本 - 中国'!K36="", "", '1) 日本 - 中国'!K36)</f>
        <v/>
      </c>
      <c r="Q36" s="146" t="str">
        <f>IF('1) 日本 - 中国'!L36="", "", '1) 日本 - 中国'!L36)</f>
        <v/>
      </c>
      <c r="R36" s="7" t="str">
        <f>IF('1) 日本 - 中国'!M36="", "", '1) 日本 - 中国'!M36)</f>
        <v/>
      </c>
      <c r="S36" s="146" t="str">
        <f>IF('1) 日本 - 中国'!N36="", "", '1) 日本 - 中国'!N36)</f>
        <v/>
      </c>
      <c r="T36" s="7" t="str">
        <f>IF('1) 日本 - 中国'!O36="", "", '1) 日本 - 中国'!O36)</f>
        <v/>
      </c>
      <c r="U36" s="146" t="str">
        <f>IF('1) 日本 - 中国'!P36="", "", '1) 日本 - 中国'!P36)</f>
        <v/>
      </c>
      <c r="V36" s="146" t="str">
        <f>IF('1) 日本 - 中国'!Q36="", "", '1) 日本 - 中国'!Q36)</f>
        <v/>
      </c>
      <c r="W36" s="146" t="str">
        <f>IF('1) 日本 - 中国'!R36="", "", '1) 日本 - 中国'!R36)</f>
        <v/>
      </c>
      <c r="X36" s="146" t="str">
        <f>IF('1) 日本 - 中国'!S36="", "", '1) 日本 - 中国'!S36)</f>
        <v/>
      </c>
      <c r="Y36" s="146" t="str">
        <f>IF('1) 日本 - 中国'!T36="", "", '1) 日本 - 中国'!T36)</f>
        <v/>
      </c>
      <c r="Z36" s="146" t="str">
        <f>IF('1) 日本 - 中国'!U36="", "", '1) 日本 - 中国'!U36)</f>
        <v/>
      </c>
      <c r="AA36" s="146"/>
      <c r="AB36" s="146" t="str">
        <f t="shared" si="8"/>
        <v/>
      </c>
      <c r="AC36" s="146"/>
      <c r="AD36" s="146"/>
      <c r="AE36" s="146" t="str">
        <f t="shared" si="9"/>
        <v/>
      </c>
    </row>
    <row r="37" spans="1:31" s="90" customFormat="1" ht="15" customHeight="1">
      <c r="A37" s="173" t="str">
        <f t="shared" si="6"/>
        <v/>
      </c>
      <c r="B37" s="173"/>
      <c r="C37" s="173"/>
      <c r="D37" s="173" t="str">
        <f t="shared" ref="D37" si="10">IF(M37="","",M37-2)</f>
        <v/>
      </c>
      <c r="E37" s="173"/>
      <c r="F37" s="147">
        <f>IF('1) 日本 - 中国'!A37="", "", '1) 日本 - 中国'!A37)</f>
        <v>9</v>
      </c>
      <c r="G37" s="148" t="str">
        <f>IF('1) 日本 - 中国'!B37="", "", '1) 日本 - 中国'!B37)</f>
        <v/>
      </c>
      <c r="H37" s="140" t="str">
        <f>IF('1) 日本 - 中国'!C37="", "", '1) 日本 - 中国'!C37)</f>
        <v/>
      </c>
      <c r="I37" s="166" t="s">
        <v>80</v>
      </c>
      <c r="J37" s="165" t="str">
        <f>IF('1) 日本 - 中国'!E37="", "", '1) 日本 - 中国'!E37)</f>
        <v/>
      </c>
      <c r="K37" s="150" t="s">
        <v>84</v>
      </c>
      <c r="L37" s="173" t="str">
        <f>IF('1) 日本 - 中国'!G37="", "", '1) 日本 - 中国'!G37)</f>
        <v/>
      </c>
      <c r="M37" s="146" t="str">
        <f>IF('1) 日本 - 中国'!H37="", "", '1) 日本 - 中国'!H37)</f>
        <v/>
      </c>
      <c r="N37" s="8" t="str">
        <f>IF('1) 日本 - 中国'!I37="", "", '1) 日本 - 中国'!I37)</f>
        <v/>
      </c>
      <c r="O37" s="175" t="str">
        <f>IF('1) 日本 - 中国'!J37="", "", '1) 日本 - 中国'!J37)</f>
        <v/>
      </c>
      <c r="P37" s="146" t="str">
        <f>IF('1) 日本 - 中国'!K37="", "", '1) 日本 - 中国'!K37)</f>
        <v/>
      </c>
      <c r="Q37" s="146" t="str">
        <f>IF('1) 日本 - 中国'!L37="", "", '1) 日本 - 中国'!L37)</f>
        <v/>
      </c>
      <c r="R37" s="7" t="str">
        <f>IF('1) 日本 - 中国'!M37="", "", '1) 日本 - 中国'!M37)</f>
        <v/>
      </c>
      <c r="S37" s="146" t="str">
        <f>IF('1) 日本 - 中国'!N37="", "", '1) 日本 - 中国'!N37)</f>
        <v/>
      </c>
      <c r="T37" s="7" t="str">
        <f>IF('1) 日本 - 中国'!O37="", "", '1) 日本 - 中国'!O37)</f>
        <v/>
      </c>
      <c r="U37" s="146" t="str">
        <f>IF('1) 日本 - 中国'!P37="", "", '1) 日本 - 中国'!P37)</f>
        <v/>
      </c>
      <c r="V37" s="146" t="str">
        <f>IF('1) 日本 - 中国'!Q37="", "", '1) 日本 - 中国'!Q37)</f>
        <v/>
      </c>
      <c r="W37" s="146" t="str">
        <f>IF('1) 日本 - 中国'!R37="", "", '1) 日本 - 中国'!R37)</f>
        <v/>
      </c>
      <c r="X37" s="146" t="str">
        <f>IF('1) 日本 - 中国'!S37="", "", '1) 日本 - 中国'!S37)</f>
        <v/>
      </c>
      <c r="Y37" s="146" t="str">
        <f>IF('1) 日本 - 中国'!T37="", "", '1) 日本 - 中国'!T37)</f>
        <v/>
      </c>
      <c r="Z37" s="146" t="str">
        <f>IF('1) 日本 - 中国'!U37="", "", '1) 日本 - 中国'!U37)</f>
        <v/>
      </c>
      <c r="AA37" s="174"/>
      <c r="AB37" s="173" t="str">
        <f t="shared" si="8"/>
        <v/>
      </c>
      <c r="AC37" s="173"/>
      <c r="AD37" s="173"/>
      <c r="AE37" s="146" t="str">
        <f t="shared" si="9"/>
        <v/>
      </c>
    </row>
    <row r="38" spans="1:31" s="90" customFormat="1" ht="15" customHeight="1">
      <c r="A38" s="179" t="str">
        <f t="shared" si="6"/>
        <v/>
      </c>
      <c r="B38" s="179"/>
      <c r="C38" s="179"/>
      <c r="D38" s="179" t="str">
        <f>IF(M38="","",M38-2)</f>
        <v/>
      </c>
      <c r="E38" s="179"/>
      <c r="F38" s="176">
        <f>IF('1) 日本 - 中国'!A38="", "", '1) 日本 - 中国'!A38)</f>
        <v>10</v>
      </c>
      <c r="G38" s="153" t="str">
        <f>IF('1) 日本 - 中国'!B38="", "", '1) 日本 - 中国'!B38)</f>
        <v/>
      </c>
      <c r="H38" s="154" t="str">
        <f>IF('1) 日本 - 中国'!C38="", "", '1) 日本 - 中国'!C38)</f>
        <v/>
      </c>
      <c r="I38" s="177" t="s">
        <v>80</v>
      </c>
      <c r="J38" s="178" t="str">
        <f>IF('1) 日本 - 中国'!E38="", "", '1) 日本 - 中国'!E38)</f>
        <v/>
      </c>
      <c r="K38" s="157" t="s">
        <v>84</v>
      </c>
      <c r="L38" s="179" t="str">
        <f>IF('1) 日本 - 中国'!G38="", "", '1) 日本 - 中国'!G38)</f>
        <v/>
      </c>
      <c r="M38" s="158" t="str">
        <f>IF('1) 日本 - 中国'!H38="", "", '1) 日本 - 中国'!H38)</f>
        <v/>
      </c>
      <c r="N38" s="180" t="str">
        <f>IF('1) 日本 - 中国'!I38="", "", '1) 日本 - 中国'!I38)</f>
        <v/>
      </c>
      <c r="O38" s="181" t="str">
        <f>IF('1) 日本 - 中国'!J38="", "", '1) 日本 - 中国'!J38)</f>
        <v/>
      </c>
      <c r="P38" s="158" t="str">
        <f>IF('1) 日本 - 中国'!K38="", "", '1) 日本 - 中国'!K38)</f>
        <v/>
      </c>
      <c r="Q38" s="158" t="str">
        <f>IF('1) 日本 - 中国'!L38="", "", '1) 日本 - 中国'!L38)</f>
        <v/>
      </c>
      <c r="R38" s="182" t="str">
        <f>IF('1) 日本 - 中国'!M38="", "", '1) 日本 - 中国'!M38)</f>
        <v/>
      </c>
      <c r="S38" s="158" t="str">
        <f>IF('1) 日本 - 中国'!N38="", "", '1) 日本 - 中国'!N38)</f>
        <v/>
      </c>
      <c r="T38" s="182" t="str">
        <f>IF('1) 日本 - 中国'!O38="", "", '1) 日本 - 中国'!O38)</f>
        <v/>
      </c>
      <c r="U38" s="158" t="str">
        <f>IF('1) 日本 - 中国'!P38="", "", '1) 日本 - 中国'!P38)</f>
        <v/>
      </c>
      <c r="V38" s="158" t="str">
        <f>IF('1) 日本 - 中国'!Q38="", "", '1) 日本 - 中国'!Q38)</f>
        <v/>
      </c>
      <c r="W38" s="158" t="str">
        <f>IF('1) 日本 - 中国'!R38="", "", '1) 日本 - 中国'!R38)</f>
        <v/>
      </c>
      <c r="X38" s="158" t="str">
        <f>IF('1) 日本 - 中国'!S38="", "", '1) 日本 - 中国'!S38)</f>
        <v/>
      </c>
      <c r="Y38" s="158" t="str">
        <f>IF('1) 日本 - 中国'!T38="", "", '1) 日本 - 中国'!T38)</f>
        <v/>
      </c>
      <c r="Z38" s="158" t="str">
        <f>IF('1) 日本 - 中国'!U38="", "", '1) 日本 - 中国'!U38)</f>
        <v/>
      </c>
      <c r="AA38" s="189"/>
      <c r="AB38" s="179" t="str">
        <f t="shared" si="8"/>
        <v/>
      </c>
      <c r="AC38" s="179"/>
      <c r="AD38" s="179"/>
      <c r="AE38" s="158" t="str">
        <f t="shared" si="9"/>
        <v/>
      </c>
    </row>
    <row r="39" spans="1:31" ht="15" customHeight="1">
      <c r="F39" s="28" t="s">
        <v>67</v>
      </c>
      <c r="G39" s="106"/>
      <c r="H39" s="107"/>
      <c r="I39" s="107"/>
      <c r="J39" s="107"/>
      <c r="K39" s="107"/>
      <c r="L39" s="62"/>
      <c r="M39" s="8"/>
      <c r="N39" s="7"/>
      <c r="O39" s="7"/>
      <c r="P39" s="7"/>
      <c r="Q39" s="7"/>
      <c r="R39" s="7"/>
      <c r="S39" s="8"/>
      <c r="T39" s="7"/>
    </row>
    <row r="40" spans="1:31" s="28" customFormat="1" ht="15" customHeight="1">
      <c r="F40" s="90"/>
      <c r="G40" s="90"/>
      <c r="H40" s="90"/>
      <c r="I40" s="90"/>
      <c r="J40" s="90"/>
      <c r="K40" s="90"/>
      <c r="L40" s="100"/>
      <c r="M40" s="90"/>
      <c r="N40" s="90"/>
      <c r="O40" s="90"/>
      <c r="P40" s="90"/>
      <c r="Q40" s="100"/>
      <c r="R40" s="100"/>
      <c r="S40" s="100"/>
      <c r="T40" s="100"/>
      <c r="U40" s="90"/>
      <c r="V40" s="90"/>
      <c r="W40" s="90"/>
      <c r="X40" s="90"/>
      <c r="Y40" s="100"/>
      <c r="Z40" s="100"/>
      <c r="AA40" s="100"/>
    </row>
    <row r="41" spans="1:31" s="28" customFormat="1" ht="15" customHeight="1">
      <c r="F41" s="90"/>
      <c r="G41" s="90"/>
      <c r="H41" s="90"/>
      <c r="I41" s="90"/>
      <c r="J41" s="90"/>
      <c r="K41" s="90"/>
      <c r="L41" s="100"/>
      <c r="M41" s="90"/>
      <c r="N41" s="90"/>
      <c r="O41" s="90"/>
      <c r="P41" s="90"/>
      <c r="Q41" s="100"/>
      <c r="R41" s="100"/>
      <c r="S41" s="100"/>
      <c r="T41" s="100"/>
      <c r="U41" s="90"/>
      <c r="V41" s="90"/>
      <c r="W41" s="90"/>
      <c r="X41" s="90"/>
      <c r="Y41" s="100"/>
      <c r="Z41" s="100"/>
      <c r="AA41" s="100"/>
    </row>
    <row r="42" spans="1:31" s="28" customFormat="1" ht="15" customHeight="1">
      <c r="L42" s="35"/>
      <c r="M42" s="90"/>
      <c r="N42" s="90"/>
      <c r="O42" s="90"/>
      <c r="P42" s="90"/>
      <c r="Q42" s="35"/>
      <c r="R42" s="100"/>
      <c r="S42" s="100"/>
      <c r="T42" s="100"/>
      <c r="U42" s="90"/>
      <c r="V42" s="90"/>
      <c r="W42" s="90"/>
      <c r="X42" s="90"/>
      <c r="Y42" s="100"/>
      <c r="Z42" s="100"/>
      <c r="AA42" s="35"/>
    </row>
    <row r="43" spans="1:31" s="28" customFormat="1" ht="15" customHeight="1"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</row>
    <row r="44" spans="1:31" s="28" customFormat="1" ht="15" customHeight="1"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</row>
    <row r="45" spans="1:31" s="90" customFormat="1" ht="15" customHeight="1">
      <c r="F45" s="109"/>
      <c r="G45" s="110"/>
      <c r="H45" s="111"/>
      <c r="I45" s="111"/>
      <c r="J45" s="111"/>
      <c r="K45" s="111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0" customFormat="1" ht="15" customHeight="1">
      <c r="F46" s="109"/>
      <c r="G46" s="110"/>
      <c r="H46" s="111"/>
      <c r="I46" s="111"/>
      <c r="J46" s="111"/>
      <c r="K46" s="111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0" customFormat="1" ht="15" customHeight="1">
      <c r="F47" s="109"/>
      <c r="G47" s="110"/>
      <c r="H47" s="111"/>
      <c r="I47" s="111"/>
      <c r="J47" s="111"/>
      <c r="K47" s="111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28" customFormat="1" ht="15" customHeight="1">
      <c r="F48" s="109"/>
      <c r="G48" s="110"/>
      <c r="H48" s="111"/>
      <c r="I48" s="111"/>
      <c r="J48" s="111"/>
      <c r="K48" s="111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28" customFormat="1" ht="15" customHeight="1">
      <c r="F49" s="109"/>
      <c r="G49" s="110"/>
      <c r="H49" s="111"/>
      <c r="I49" s="111"/>
      <c r="J49" s="111"/>
      <c r="K49" s="111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28" customFormat="1" ht="15" customHeight="1">
      <c r="F50" s="109"/>
      <c r="G50" s="110"/>
      <c r="H50" s="111"/>
      <c r="I50" s="111"/>
      <c r="J50" s="111"/>
      <c r="K50" s="111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0" customFormat="1" ht="15" customHeight="1">
      <c r="F51" s="109"/>
      <c r="G51" s="110"/>
      <c r="H51" s="111"/>
      <c r="I51" s="111"/>
      <c r="J51" s="111"/>
      <c r="K51" s="111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0" customFormat="1" ht="15" customHeight="1">
      <c r="F52" s="109"/>
      <c r="G52" s="110"/>
      <c r="H52" s="111"/>
      <c r="I52" s="111"/>
      <c r="J52" s="111"/>
      <c r="K52" s="111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0" customFormat="1" ht="15" customHeight="1">
      <c r="F53" s="109"/>
      <c r="G53" s="110"/>
      <c r="H53" s="111"/>
      <c r="I53" s="111"/>
      <c r="J53" s="111"/>
      <c r="K53" s="111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0" customFormat="1" ht="15" customHeight="1">
      <c r="F54" s="109"/>
      <c r="G54" s="110"/>
      <c r="H54" s="111"/>
      <c r="I54" s="111"/>
      <c r="J54" s="111"/>
      <c r="K54" s="111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0" customFormat="1" ht="15" customHeight="1">
      <c r="F55" s="109"/>
      <c r="G55" s="110"/>
      <c r="H55" s="111"/>
      <c r="I55" s="111"/>
      <c r="J55" s="111"/>
      <c r="K55" s="111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0" customFormat="1" ht="15" customHeight="1">
      <c r="F56" s="109"/>
      <c r="G56" s="110"/>
      <c r="H56" s="111"/>
      <c r="I56" s="111"/>
      <c r="J56" s="111"/>
      <c r="K56" s="111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28" customFormat="1" ht="15" customHeight="1">
      <c r="F57" s="90"/>
    </row>
    <row r="58" spans="6:27" s="28" customFormat="1" ht="15" customHeight="1"/>
    <row r="59" spans="6:27" s="28" customFormat="1" ht="15" customHeight="1"/>
    <row r="60" spans="6:27" s="28" customFormat="1" ht="15" customHeight="1">
      <c r="F60" s="35"/>
    </row>
    <row r="61" spans="6:27" s="28" customFormat="1" ht="15" customHeight="1"/>
    <row r="62" spans="6:27" s="28" customFormat="1" ht="15" customHeight="1"/>
    <row r="63" spans="6:27" s="28" customFormat="1" ht="15" customHeight="1"/>
    <row r="64" spans="6:27" s="28" customFormat="1" ht="15" customHeight="1"/>
    <row r="65" spans="1:29" s="28" customFormat="1" ht="15" customHeight="1">
      <c r="H65" s="90"/>
      <c r="I65" s="90"/>
      <c r="J65" s="90"/>
      <c r="K65" s="90"/>
    </row>
    <row r="66" spans="1:29" s="28" customFormat="1" ht="15" customHeight="1"/>
    <row r="67" spans="1:29" s="28" customFormat="1" ht="15" customHeight="1"/>
    <row r="68" spans="1:29" s="28" customFormat="1" ht="15" customHeight="1"/>
    <row r="69" spans="1:29" ht="15.75" customHeight="1">
      <c r="A69" s="87"/>
      <c r="B69" s="87"/>
      <c r="C69" s="87"/>
      <c r="D69" s="87"/>
      <c r="E69" s="112"/>
      <c r="F69" s="87"/>
      <c r="G69" s="87"/>
      <c r="H69" s="113"/>
      <c r="I69" s="113"/>
      <c r="J69" s="113"/>
      <c r="K69" s="113"/>
      <c r="L69" s="113"/>
      <c r="M69" s="113"/>
      <c r="N69" s="112"/>
      <c r="O69" s="20"/>
      <c r="P69" s="112"/>
      <c r="Q69" s="113"/>
      <c r="R69" s="87"/>
      <c r="S69" s="20"/>
      <c r="T69" s="87"/>
      <c r="U69" s="87"/>
      <c r="V69" s="20"/>
      <c r="W69" s="20"/>
      <c r="X69" s="20"/>
      <c r="Y69" s="20"/>
      <c r="Z69" s="20"/>
      <c r="AA69" s="20"/>
      <c r="AB69" s="87"/>
      <c r="AC69" s="87"/>
    </row>
    <row r="70" spans="1:29" ht="15.75" customHeight="1">
      <c r="A70" s="87"/>
      <c r="B70" s="87"/>
      <c r="C70" s="87"/>
      <c r="D70" s="87"/>
      <c r="E70" s="112"/>
      <c r="F70" s="87"/>
      <c r="G70" s="87"/>
      <c r="H70" s="113"/>
      <c r="I70" s="113"/>
      <c r="J70" s="113"/>
      <c r="K70" s="113"/>
      <c r="L70" s="113"/>
      <c r="M70" s="113"/>
      <c r="N70" s="112"/>
      <c r="O70" s="20"/>
      <c r="P70" s="112"/>
      <c r="Q70" s="113"/>
      <c r="R70" s="87"/>
      <c r="S70" s="20"/>
      <c r="T70" s="87"/>
      <c r="U70" s="87"/>
      <c r="V70" s="20"/>
      <c r="W70" s="20"/>
      <c r="X70" s="20"/>
      <c r="Y70" s="20"/>
      <c r="Z70" s="20"/>
      <c r="AA70" s="20"/>
      <c r="AB70" s="87"/>
      <c r="AC70" s="87"/>
    </row>
    <row r="71" spans="1:29" ht="15.75" customHeight="1">
      <c r="E71" s="19"/>
      <c r="F71" s="114"/>
      <c r="G71" s="114"/>
      <c r="N71" s="19"/>
      <c r="O71" s="19"/>
      <c r="P71" s="19"/>
      <c r="S71" s="19"/>
      <c r="V71" s="19"/>
      <c r="W71" s="19"/>
      <c r="X71" s="19"/>
      <c r="Y71" s="19"/>
      <c r="Z71" s="19"/>
      <c r="AA71" s="19"/>
    </row>
    <row r="73" spans="1:29" ht="15.75" customHeight="1">
      <c r="E73" s="20"/>
      <c r="F73" s="87"/>
      <c r="G73" s="87"/>
      <c r="H73" s="87"/>
      <c r="I73" s="87"/>
      <c r="J73" s="87"/>
      <c r="K73" s="87"/>
      <c r="L73" s="87"/>
      <c r="M73" s="87"/>
      <c r="N73" s="20"/>
      <c r="O73" s="20"/>
      <c r="P73" s="20"/>
      <c r="Q73" s="87"/>
      <c r="R73" s="87"/>
      <c r="S73" s="20"/>
      <c r="T73" s="87"/>
      <c r="U73" s="87"/>
      <c r="V73" s="20"/>
      <c r="W73" s="20"/>
      <c r="X73" s="20"/>
      <c r="Y73" s="20"/>
      <c r="Z73" s="20"/>
      <c r="AA73" s="20"/>
    </row>
    <row r="74" spans="1:29" ht="15.75" customHeight="1">
      <c r="E74" s="20"/>
      <c r="F74" s="87"/>
      <c r="G74" s="87"/>
      <c r="H74" s="87"/>
      <c r="I74" s="87"/>
      <c r="J74" s="87"/>
      <c r="K74" s="87"/>
      <c r="L74" s="87"/>
      <c r="M74" s="87"/>
      <c r="N74" s="20"/>
      <c r="O74" s="20"/>
      <c r="P74" s="20"/>
      <c r="Q74" s="87"/>
      <c r="R74" s="87"/>
      <c r="S74" s="20"/>
      <c r="T74" s="87"/>
      <c r="U74" s="87"/>
      <c r="V74" s="20"/>
      <c r="W74" s="20"/>
      <c r="X74" s="20"/>
      <c r="Y74" s="20"/>
      <c r="Z74" s="20"/>
      <c r="AA74" s="20"/>
    </row>
    <row r="75" spans="1:29" ht="15.75" customHeight="1">
      <c r="E75" s="19"/>
      <c r="N75" s="19"/>
      <c r="O75" s="19"/>
      <c r="P75" s="19"/>
      <c r="S75" s="19"/>
      <c r="V75" s="19"/>
      <c r="W75" s="19"/>
      <c r="X75" s="19"/>
      <c r="Y75" s="19"/>
      <c r="Z75" s="19"/>
      <c r="AA75" s="19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5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topLeftCell="B1" zoomScale="70" zoomScaleNormal="70" zoomScaleSheetLayoutView="70" workbookViewId="0">
      <selection activeCell="J50" sqref="J50"/>
    </sheetView>
  </sheetViews>
  <sheetFormatPr defaultColWidth="7.6328125" defaultRowHeight="15.75" customHeight="1" outlineLevelRow="1" outlineLevelCol="1"/>
  <cols>
    <col min="1" max="2" width="15.6328125" style="18" customWidth="1"/>
    <col min="3" max="3" width="4.90625" style="18" customWidth="1"/>
    <col min="4" max="4" width="9.08984375" style="18" customWidth="1"/>
    <col min="5" max="5" width="20.6328125" style="18" customWidth="1"/>
    <col min="6" max="6" width="6.90625" style="18" customWidth="1"/>
    <col min="7" max="7" width="4.08984375" style="18" customWidth="1"/>
    <col min="8" max="8" width="6.90625" style="18" customWidth="1"/>
    <col min="9" max="9" width="4.08984375" style="18" customWidth="1"/>
    <col min="10" max="12" width="15.6328125" style="18" customWidth="1"/>
    <col min="13" max="13" width="4.90625" style="18" customWidth="1"/>
    <col min="14" max="14" width="15.6328125" style="18" hidden="1" customWidth="1" outlineLevel="1"/>
    <col min="15" max="15" width="15.6328125" style="18" customWidth="1" collapsed="1"/>
    <col min="16" max="16" width="15.6328125" style="18" customWidth="1"/>
    <col min="17" max="19" width="15.6328125" style="18" hidden="1" customWidth="1" outlineLevel="1"/>
    <col min="20" max="21" width="15.90625" style="18" hidden="1" customWidth="1" outlineLevel="1"/>
    <col min="22" max="22" width="4.453125" style="18" hidden="1" customWidth="1" outlineLevel="1"/>
    <col min="23" max="25" width="15.6328125" style="18" hidden="1" customWidth="1" outlineLevel="1"/>
    <col min="26" max="26" width="13.90625" style="18" customWidth="1" collapsed="1"/>
    <col min="27" max="39" width="13.90625" style="18" customWidth="1"/>
    <col min="40" max="16384" width="7.6328125" style="18"/>
  </cols>
  <sheetData>
    <row r="1" spans="1:27" ht="15.75" customHeight="1">
      <c r="A1" s="27"/>
      <c r="B1" s="75"/>
      <c r="C1" s="75"/>
      <c r="K1" s="27"/>
      <c r="L1" s="75"/>
      <c r="M1" s="75"/>
      <c r="N1" s="75"/>
      <c r="O1" s="75"/>
      <c r="P1" s="75"/>
      <c r="Q1" s="75"/>
      <c r="R1" s="76"/>
      <c r="S1" s="76"/>
      <c r="T1" s="76"/>
      <c r="U1" s="76"/>
      <c r="V1" s="76"/>
    </row>
    <row r="2" spans="1:27" ht="15.75" customHeight="1">
      <c r="C2" s="376" t="s">
        <v>86</v>
      </c>
      <c r="D2" s="392"/>
      <c r="E2" s="392"/>
      <c r="F2" s="392"/>
      <c r="G2" s="25"/>
      <c r="H2" s="25"/>
      <c r="I2" s="25"/>
      <c r="J2" s="376" t="str">
        <f>'1) 日本 - 中国'!M2</f>
        <v>2026年1月スケジュール</v>
      </c>
      <c r="K2" s="392"/>
      <c r="L2" s="392"/>
      <c r="M2" s="392"/>
      <c r="N2" s="75"/>
      <c r="O2" s="75"/>
      <c r="P2" s="191"/>
      <c r="Q2" s="191"/>
      <c r="R2" s="191"/>
      <c r="S2" s="76"/>
      <c r="T2" s="76"/>
      <c r="U2" s="76"/>
      <c r="V2" s="76"/>
    </row>
    <row r="3" spans="1:27" ht="15.75" customHeight="1">
      <c r="C3" s="392"/>
      <c r="D3" s="392"/>
      <c r="E3" s="392"/>
      <c r="F3" s="392"/>
      <c r="G3" s="25"/>
      <c r="H3" s="25"/>
      <c r="I3" s="25"/>
      <c r="J3" s="392"/>
      <c r="K3" s="392"/>
      <c r="L3" s="392"/>
      <c r="M3" s="392"/>
      <c r="N3" s="75"/>
      <c r="O3" s="24" t="s">
        <v>3</v>
      </c>
      <c r="P3" s="133">
        <f>'1) 日本 - 中国'!U3</f>
        <v>46044</v>
      </c>
      <c r="Q3" s="191"/>
      <c r="R3" s="191"/>
      <c r="S3" s="69"/>
    </row>
    <row r="4" spans="1:27" ht="15.75" customHeight="1">
      <c r="C4" s="27" t="s">
        <v>87</v>
      </c>
      <c r="D4" s="192"/>
      <c r="E4" s="192"/>
      <c r="F4" s="192"/>
      <c r="G4" s="23"/>
      <c r="H4" s="23"/>
      <c r="I4" s="23"/>
      <c r="J4" s="69" t="s">
        <v>113</v>
      </c>
      <c r="K4" s="23"/>
      <c r="L4" s="69"/>
      <c r="M4" s="23"/>
      <c r="N4" s="70"/>
      <c r="O4" s="80" t="s">
        <v>5</v>
      </c>
      <c r="P4" s="81" t="str">
        <f>'1) 日本 - 中国'!U4</f>
        <v>No.577 (R-6)</v>
      </c>
      <c r="Q4" s="23"/>
      <c r="R4" s="69"/>
      <c r="S4" s="69"/>
      <c r="AA4" s="22"/>
    </row>
    <row r="5" spans="1:27" ht="15.75" customHeight="1" thickBot="1">
      <c r="A5" s="83"/>
      <c r="B5" s="83"/>
      <c r="C5" s="83"/>
      <c r="D5" s="82"/>
      <c r="E5" s="82"/>
      <c r="F5" s="83"/>
      <c r="G5" s="83"/>
      <c r="H5" s="83"/>
      <c r="I5" s="83"/>
      <c r="J5" s="83"/>
      <c r="K5" s="193" t="s">
        <v>119</v>
      </c>
      <c r="L5" s="83"/>
      <c r="M5" s="193"/>
      <c r="N5" s="83"/>
      <c r="O5" s="83"/>
      <c r="P5" s="83"/>
      <c r="Q5" s="193"/>
      <c r="R5" s="84"/>
      <c r="S5" s="84"/>
      <c r="T5" s="82"/>
      <c r="U5" s="82"/>
      <c r="V5" s="82"/>
      <c r="W5" s="82"/>
      <c r="X5" s="82"/>
      <c r="Y5" s="82"/>
      <c r="AA5" s="22"/>
    </row>
    <row r="6" spans="1:27" ht="15" customHeight="1">
      <c r="A6" s="120" t="s">
        <v>135</v>
      </c>
      <c r="O6" s="86"/>
    </row>
    <row r="7" spans="1:27" ht="15" hidden="1" customHeight="1" outlineLevel="1">
      <c r="A7" s="90"/>
      <c r="B7" s="90"/>
      <c r="C7" s="90"/>
      <c r="D7" s="120"/>
      <c r="E7" s="90"/>
      <c r="F7" s="90"/>
      <c r="G7" s="90"/>
      <c r="H7" s="90"/>
      <c r="I7" s="90"/>
      <c r="J7" s="90"/>
      <c r="K7" s="90"/>
      <c r="L7" s="90"/>
      <c r="M7" s="90"/>
      <c r="N7" s="90"/>
      <c r="O7" s="100"/>
      <c r="P7" s="90"/>
      <c r="Q7" s="90"/>
      <c r="R7" s="90"/>
      <c r="S7" s="90"/>
      <c r="T7" s="90"/>
      <c r="U7" s="90"/>
      <c r="V7" s="90"/>
      <c r="W7" s="90"/>
      <c r="X7" s="90"/>
      <c r="Y7" s="90"/>
    </row>
    <row r="8" spans="1:27" ht="15" hidden="1" customHeight="1" outlineLevel="1">
      <c r="A8" s="19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</row>
    <row r="9" spans="1:27" ht="15" hidden="1" customHeight="1" outlineLevel="1">
      <c r="A9" s="194"/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</row>
    <row r="10" spans="1:27" s="90" customFormat="1" ht="15" hidden="1" customHeight="1" outlineLevel="1">
      <c r="A10" s="51"/>
      <c r="B10" s="51"/>
      <c r="C10" s="51"/>
      <c r="D10" s="195"/>
      <c r="E10" s="196"/>
      <c r="F10" s="89"/>
      <c r="G10" s="65"/>
      <c r="H10" s="89"/>
      <c r="I10" s="65"/>
      <c r="J10" s="51"/>
      <c r="K10" s="51"/>
      <c r="L10" s="51"/>
      <c r="M10" s="51"/>
      <c r="N10" s="51"/>
      <c r="O10" s="197"/>
      <c r="P10" s="51"/>
      <c r="Q10" s="51"/>
      <c r="R10" s="51"/>
      <c r="S10" s="51"/>
      <c r="T10" s="51"/>
      <c r="U10" s="51"/>
      <c r="V10" s="51"/>
      <c r="W10" s="51"/>
      <c r="X10" s="51"/>
      <c r="Y10" s="51"/>
    </row>
    <row r="11" spans="1:27" s="120" customFormat="1" ht="15" hidden="1" customHeight="1" outlineLevel="1">
      <c r="A11" s="51"/>
      <c r="B11" s="51"/>
      <c r="C11" s="51"/>
      <c r="D11" s="195"/>
      <c r="E11" s="196"/>
      <c r="F11" s="89"/>
      <c r="G11" s="65"/>
      <c r="H11" s="89"/>
      <c r="I11" s="65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</row>
    <row r="12" spans="1:27" s="90" customFormat="1" ht="15" hidden="1" customHeight="1" outlineLevel="1">
      <c r="A12" s="51"/>
      <c r="B12" s="51"/>
      <c r="C12" s="51"/>
      <c r="D12" s="195"/>
      <c r="E12" s="196"/>
      <c r="F12" s="89"/>
      <c r="G12" s="65"/>
      <c r="H12" s="89"/>
      <c r="I12" s="65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</row>
    <row r="13" spans="1:27" s="90" customFormat="1" ht="15" hidden="1" customHeight="1" outlineLevel="1">
      <c r="A13" s="51"/>
      <c r="B13" s="51"/>
      <c r="C13" s="51"/>
      <c r="D13" s="195"/>
      <c r="E13" s="196"/>
      <c r="F13" s="89"/>
      <c r="G13" s="65"/>
      <c r="H13" s="89"/>
      <c r="I13" s="65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</row>
    <row r="14" spans="1:27" s="90" customFormat="1" ht="15" hidden="1" customHeight="1" outlineLevel="1">
      <c r="A14" s="51"/>
      <c r="B14" s="51"/>
      <c r="C14" s="51"/>
      <c r="D14" s="195"/>
      <c r="E14" s="196"/>
      <c r="F14" s="89"/>
      <c r="G14" s="65"/>
      <c r="H14" s="89"/>
      <c r="I14" s="65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</row>
    <row r="15" spans="1:27" s="90" customFormat="1" ht="15" hidden="1" customHeight="1" outlineLevel="1">
      <c r="A15" s="51"/>
      <c r="B15" s="51"/>
      <c r="C15" s="51"/>
      <c r="D15" s="195"/>
      <c r="E15" s="196"/>
      <c r="F15" s="89"/>
      <c r="G15" s="65"/>
      <c r="H15" s="89"/>
      <c r="I15" s="65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</row>
    <row r="16" spans="1:27" s="90" customFormat="1" ht="15" hidden="1" customHeight="1" outlineLevel="1">
      <c r="A16" s="51"/>
      <c r="B16" s="51"/>
      <c r="C16" s="51"/>
      <c r="D16" s="195"/>
      <c r="E16" s="196"/>
      <c r="F16" s="89"/>
      <c r="G16" s="65"/>
      <c r="H16" s="89"/>
      <c r="I16" s="65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</row>
    <row r="17" spans="1:25" s="28" customFormat="1" ht="15" hidden="1" customHeight="1" outlineLevel="1">
      <c r="A17" s="51"/>
      <c r="B17" s="51"/>
      <c r="C17" s="197"/>
      <c r="D17" s="195"/>
      <c r="E17" s="196"/>
      <c r="F17" s="89"/>
      <c r="G17" s="65"/>
      <c r="H17" s="89"/>
      <c r="I17" s="65"/>
      <c r="J17" s="51"/>
      <c r="K17" s="51"/>
      <c r="L17" s="51"/>
      <c r="M17" s="197"/>
      <c r="N17" s="51"/>
      <c r="O17" s="51"/>
      <c r="P17" s="51"/>
      <c r="Q17" s="51"/>
      <c r="R17" s="197"/>
      <c r="S17" s="51"/>
      <c r="T17" s="51"/>
      <c r="U17" s="51"/>
      <c r="V17" s="51"/>
      <c r="W17" s="51"/>
      <c r="X17" s="198"/>
      <c r="Y17" s="51"/>
    </row>
    <row r="18" spans="1:25" s="28" customFormat="1" ht="15" hidden="1" customHeight="1" outlineLevel="1">
      <c r="A18" s="51"/>
      <c r="B18" s="51"/>
      <c r="C18" s="51"/>
      <c r="D18" s="195"/>
      <c r="E18" s="196"/>
      <c r="F18" s="89"/>
      <c r="G18" s="65"/>
      <c r="H18" s="89"/>
      <c r="I18" s="65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198"/>
      <c r="Y18" s="51"/>
    </row>
    <row r="19" spans="1:25" s="28" customFormat="1" ht="15" hidden="1" customHeight="1" outlineLevel="1">
      <c r="A19" s="51"/>
      <c r="B19" s="51"/>
      <c r="C19" s="51"/>
      <c r="D19" s="195"/>
      <c r="E19" s="196"/>
      <c r="F19" s="89"/>
      <c r="G19" s="65"/>
      <c r="H19" s="89"/>
      <c r="I19" s="65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198"/>
      <c r="Y19" s="51"/>
    </row>
    <row r="20" spans="1:25" s="28" customFormat="1" ht="15" hidden="1" customHeight="1" outlineLevel="1">
      <c r="A20" s="51"/>
      <c r="B20" s="51"/>
      <c r="C20" s="51"/>
      <c r="D20" s="195"/>
      <c r="E20" s="196"/>
      <c r="F20" s="89"/>
      <c r="G20" s="65"/>
      <c r="H20" s="89"/>
      <c r="I20" s="65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198"/>
      <c r="Y20" s="51"/>
    </row>
    <row r="21" spans="1:25" s="28" customFormat="1" ht="15" hidden="1" customHeight="1" outlineLevel="1">
      <c r="A21" s="51"/>
      <c r="B21" s="51"/>
      <c r="C21" s="51"/>
      <c r="D21" s="195"/>
      <c r="E21" s="196"/>
      <c r="F21" s="89"/>
      <c r="G21" s="65"/>
      <c r="H21" s="89"/>
      <c r="I21" s="65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198"/>
      <c r="Y21" s="51"/>
    </row>
    <row r="22" spans="1:25" ht="15" hidden="1" customHeight="1" outlineLevel="1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</row>
    <row r="23" spans="1:25" ht="15" hidden="1" customHeight="1" outlineLevel="1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</row>
    <row r="24" spans="1:25" ht="15" hidden="1" customHeight="1" outlineLevel="1">
      <c r="A24" s="90"/>
      <c r="B24" s="90"/>
      <c r="C24" s="90"/>
      <c r="D24" s="12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</row>
    <row r="25" spans="1:25" ht="15" hidden="1" customHeight="1" outlineLevel="1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</row>
    <row r="26" spans="1:25" ht="15" hidden="1" customHeight="1" outlineLevel="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</row>
    <row r="27" spans="1:25" s="90" customFormat="1" ht="15" hidden="1" customHeight="1" outlineLevel="1">
      <c r="A27" s="51"/>
      <c r="B27" s="51"/>
      <c r="C27" s="51"/>
      <c r="D27" s="195"/>
      <c r="E27" s="196"/>
      <c r="F27" s="89"/>
      <c r="G27" s="65"/>
      <c r="H27" s="89"/>
      <c r="I27" s="65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5" s="90" customFormat="1" ht="15" hidden="1" customHeight="1" outlineLevel="1">
      <c r="A28" s="51"/>
      <c r="B28" s="51"/>
      <c r="C28" s="51"/>
      <c r="D28" s="195"/>
      <c r="E28" s="196"/>
      <c r="F28" s="89"/>
      <c r="G28" s="65"/>
      <c r="H28" s="89"/>
      <c r="I28" s="65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1:25" s="90" customFormat="1" ht="15" hidden="1" customHeight="1" outlineLevel="1">
      <c r="A29" s="51"/>
      <c r="B29" s="51"/>
      <c r="C29" s="51"/>
      <c r="D29" s="195"/>
      <c r="E29" s="196"/>
      <c r="F29" s="89"/>
      <c r="G29" s="65"/>
      <c r="H29" s="89"/>
      <c r="I29" s="65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</row>
    <row r="30" spans="1:25" s="90" customFormat="1" ht="15" hidden="1" customHeight="1" outlineLevel="1">
      <c r="A30" s="51"/>
      <c r="B30" s="51"/>
      <c r="C30" s="51"/>
      <c r="D30" s="195"/>
      <c r="E30" s="196"/>
      <c r="F30" s="89"/>
      <c r="G30" s="65"/>
      <c r="H30" s="89"/>
      <c r="I30" s="65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1" spans="1:25" s="90" customFormat="1" ht="15" hidden="1" customHeight="1" outlineLevel="1">
      <c r="A31" s="51"/>
      <c r="B31" s="54"/>
      <c r="C31" s="54"/>
      <c r="D31" s="195"/>
      <c r="E31" s="196"/>
      <c r="F31" s="89"/>
      <c r="G31" s="65"/>
      <c r="H31" s="89"/>
      <c r="I31" s="65"/>
      <c r="J31" s="51"/>
      <c r="K31" s="51"/>
      <c r="L31" s="54"/>
      <c r="M31" s="54"/>
      <c r="N31" s="54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</row>
    <row r="32" spans="1:25" s="90" customFormat="1" ht="15" hidden="1" customHeight="1" outlineLevel="1">
      <c r="A32" s="51"/>
      <c r="B32" s="54"/>
      <c r="C32" s="54"/>
      <c r="D32" s="195"/>
      <c r="E32" s="196"/>
      <c r="F32" s="89"/>
      <c r="G32" s="65"/>
      <c r="H32" s="89"/>
      <c r="I32" s="65"/>
      <c r="J32" s="51"/>
      <c r="K32" s="51"/>
      <c r="L32" s="54"/>
      <c r="M32" s="54"/>
      <c r="N32" s="54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3" spans="1:25" s="90" customFormat="1" ht="15" hidden="1" customHeight="1" outlineLevel="1">
      <c r="A33" s="51"/>
      <c r="B33" s="54"/>
      <c r="C33" s="54"/>
      <c r="D33" s="195"/>
      <c r="E33" s="196"/>
      <c r="F33" s="89"/>
      <c r="G33" s="65"/>
      <c r="H33" s="89"/>
      <c r="I33" s="65"/>
      <c r="J33" s="51"/>
      <c r="K33" s="51"/>
      <c r="L33" s="54"/>
      <c r="M33" s="54"/>
      <c r="N33" s="54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1:25" s="28" customFormat="1" ht="15" hidden="1" customHeight="1" outlineLevel="1">
      <c r="A34" s="51"/>
      <c r="B34" s="54"/>
      <c r="C34" s="54"/>
      <c r="D34" s="195"/>
      <c r="E34" s="196"/>
      <c r="F34" s="89"/>
      <c r="G34" s="65"/>
      <c r="H34" s="89"/>
      <c r="I34" s="65"/>
      <c r="J34" s="51"/>
      <c r="K34" s="51"/>
      <c r="L34" s="54"/>
      <c r="M34" s="54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5" spans="1:25" s="28" customFormat="1" ht="15" hidden="1" customHeight="1" outlineLevel="1">
      <c r="A35" s="51"/>
      <c r="B35" s="54"/>
      <c r="C35" s="54"/>
      <c r="D35" s="195"/>
      <c r="E35" s="196"/>
      <c r="F35" s="89"/>
      <c r="G35" s="65"/>
      <c r="H35" s="89"/>
      <c r="I35" s="65"/>
      <c r="J35" s="51"/>
      <c r="K35" s="51"/>
      <c r="L35" s="54"/>
      <c r="M35" s="54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  <row r="36" spans="1:25" s="28" customFormat="1" ht="15" hidden="1" customHeight="1" outlineLevel="1">
      <c r="A36" s="51"/>
      <c r="B36" s="54"/>
      <c r="C36" s="54"/>
      <c r="D36" s="195"/>
      <c r="E36" s="196"/>
      <c r="F36" s="89"/>
      <c r="G36" s="65"/>
      <c r="H36" s="89"/>
      <c r="I36" s="65"/>
      <c r="J36" s="51"/>
      <c r="K36" s="51"/>
      <c r="L36" s="54"/>
      <c r="M36" s="54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  <row r="37" spans="1:25" s="28" customFormat="1" ht="15" hidden="1" customHeight="1" outlineLevel="1">
      <c r="A37" s="51"/>
      <c r="B37" s="54"/>
      <c r="C37" s="54"/>
      <c r="D37" s="195"/>
      <c r="E37" s="196"/>
      <c r="F37" s="89"/>
      <c r="G37" s="65"/>
      <c r="H37" s="89"/>
      <c r="I37" s="65"/>
      <c r="J37" s="51"/>
      <c r="K37" s="51"/>
      <c r="L37" s="54"/>
      <c r="M37" s="54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</row>
    <row r="38" spans="1:25" s="28" customFormat="1" ht="15" hidden="1" customHeight="1" outlineLevel="1">
      <c r="A38" s="51"/>
      <c r="B38" s="54"/>
      <c r="C38" s="54"/>
      <c r="D38" s="195"/>
      <c r="E38" s="196"/>
      <c r="F38" s="89"/>
      <c r="G38" s="65"/>
      <c r="H38" s="89"/>
      <c r="I38" s="65"/>
      <c r="J38" s="51"/>
      <c r="K38" s="51"/>
      <c r="L38" s="54"/>
      <c r="M38" s="54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25" ht="15" hidden="1" customHeight="1" outlineLevel="1">
      <c r="A39" s="54"/>
      <c r="B39" s="51"/>
      <c r="C39" s="51"/>
      <c r="D39" s="90"/>
      <c r="E39" s="100"/>
      <c r="F39" s="199"/>
      <c r="G39" s="199"/>
      <c r="H39" s="199"/>
      <c r="I39" s="199"/>
      <c r="J39" s="51"/>
      <c r="K39" s="54"/>
      <c r="L39" s="51"/>
      <c r="M39" s="51"/>
      <c r="N39" s="51"/>
      <c r="O39" s="51"/>
      <c r="P39" s="51"/>
      <c r="Q39" s="54"/>
      <c r="R39" s="51"/>
      <c r="S39" s="90"/>
      <c r="T39" s="90"/>
      <c r="U39" s="90"/>
      <c r="V39" s="90"/>
      <c r="W39" s="90"/>
      <c r="X39" s="90"/>
      <c r="Y39" s="90"/>
    </row>
    <row r="40" spans="1:25" ht="15" hidden="1" customHeight="1" outlineLevel="1">
      <c r="A40" s="28"/>
      <c r="B40" s="28"/>
      <c r="C40" s="28"/>
      <c r="D40" s="90"/>
      <c r="E40" s="90"/>
      <c r="F40" s="90"/>
      <c r="G40" s="90"/>
      <c r="H40" s="90"/>
      <c r="I40" s="90"/>
      <c r="J40" s="35"/>
      <c r="K40" s="28"/>
      <c r="L40" s="28"/>
      <c r="M40" s="28"/>
      <c r="N40" s="28"/>
      <c r="O40" s="35"/>
      <c r="P40" s="35"/>
      <c r="Q40" s="35"/>
      <c r="R40" s="35"/>
      <c r="S40" s="28"/>
      <c r="T40" s="28"/>
      <c r="U40" s="28"/>
      <c r="V40" s="28"/>
      <c r="W40" s="35"/>
      <c r="X40" s="35"/>
      <c r="Y40" s="86" t="s">
        <v>21</v>
      </c>
    </row>
    <row r="41" spans="1:25" ht="15" customHeight="1" collapsed="1">
      <c r="A41" s="120" t="s">
        <v>136</v>
      </c>
      <c r="B41" s="28"/>
      <c r="C41" s="28"/>
      <c r="D41" s="192" t="s">
        <v>108</v>
      </c>
      <c r="E41" s="87"/>
      <c r="J41" s="35"/>
      <c r="K41" s="28"/>
      <c r="L41" s="28"/>
      <c r="M41" s="28"/>
      <c r="N41" s="28"/>
      <c r="O41" s="35"/>
      <c r="P41" s="35"/>
      <c r="Q41" s="35"/>
      <c r="R41" s="35"/>
      <c r="S41" s="28"/>
      <c r="T41" s="28"/>
      <c r="U41" s="28"/>
      <c r="V41" s="28"/>
      <c r="W41" s="35"/>
      <c r="X41" s="35"/>
      <c r="Y41" s="35"/>
    </row>
    <row r="42" spans="1:25" ht="15" customHeight="1">
      <c r="A42" s="42" t="s">
        <v>137</v>
      </c>
      <c r="B42" s="42" t="s">
        <v>25</v>
      </c>
      <c r="C42" s="42"/>
      <c r="D42" s="344" t="s">
        <v>6</v>
      </c>
      <c r="E42" s="349" t="s">
        <v>7</v>
      </c>
      <c r="F42" s="349" t="s">
        <v>8</v>
      </c>
      <c r="G42" s="361"/>
      <c r="H42" s="361"/>
      <c r="I42" s="362"/>
      <c r="J42" s="42" t="s">
        <v>23</v>
      </c>
      <c r="K42" s="42" t="s">
        <v>24</v>
      </c>
      <c r="L42" s="42" t="s">
        <v>25</v>
      </c>
      <c r="M42" s="42"/>
      <c r="N42" s="42"/>
      <c r="O42" s="42" t="s">
        <v>26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" customHeight="1">
      <c r="A43" s="29" t="s">
        <v>58</v>
      </c>
      <c r="B43" s="29" t="s">
        <v>138</v>
      </c>
      <c r="C43" s="29"/>
      <c r="D43" s="344"/>
      <c r="E43" s="350"/>
      <c r="F43" s="350" t="s">
        <v>82</v>
      </c>
      <c r="G43" s="365"/>
      <c r="H43" s="363" t="s">
        <v>83</v>
      </c>
      <c r="I43" s="364"/>
      <c r="J43" s="29" t="s">
        <v>58</v>
      </c>
      <c r="K43" s="29" t="s">
        <v>15</v>
      </c>
      <c r="L43" s="29" t="s">
        <v>17</v>
      </c>
      <c r="M43" s="29"/>
      <c r="N43" s="29"/>
      <c r="O43" s="29" t="s">
        <v>27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s="28" customFormat="1" ht="15" customHeight="1">
      <c r="A44" s="144">
        <f>IF(B44="","",B44-13)</f>
        <v>45993</v>
      </c>
      <c r="B44" s="144">
        <f>IF(L44="","",L44-5)</f>
        <v>46006</v>
      </c>
      <c r="C44" s="144"/>
      <c r="D44" s="207">
        <f>IF('1) 日本 - 中国'!A44="","",'1) 日本 - 中国'!A44)</f>
        <v>52</v>
      </c>
      <c r="E44" s="208" t="str">
        <f>IF('1) 日本 - 中国'!B44="","", '1) 日本 - 中国'!B44)</f>
        <v>REFLECTION</v>
      </c>
      <c r="F44" s="212">
        <f>IF('1) 日本 - 中国'!C44="","", '1) 日本 - 中国'!C44)</f>
        <v>2534</v>
      </c>
      <c r="G44" s="216" t="str">
        <f>IF('1) 日本 - 中国'!D44="","", '1) 日本 - 中国'!D44)</f>
        <v>E</v>
      </c>
      <c r="H44" s="213">
        <f>IF('1) 日本 - 中国'!E44="","", '1) 日本 - 中国'!E44)</f>
        <v>2534</v>
      </c>
      <c r="I44" s="217" t="str">
        <f>IF('1) 日本 - 中国'!F44="","", '1) 日本 - 中国'!F44)</f>
        <v>W</v>
      </c>
      <c r="J44" s="144">
        <f>IF('1) 日本 - 中国'!G44="","", '1) 日本 - 中国'!G44)</f>
        <v>46007</v>
      </c>
      <c r="K44" s="144">
        <f>IF('1) 日本 - 中国'!H44="","", '1) 日本 - 中国'!H44)</f>
        <v>46009</v>
      </c>
      <c r="L44" s="144">
        <f>IF('1) 日本 - 中国'!I44="","", '1) 日本 - 中国'!I44)</f>
        <v>46011</v>
      </c>
      <c r="M44" s="144" t="str">
        <f>IF('1) 日本 - 中国'!J44="","", '1) 日本 - 中国'!J44)</f>
        <v/>
      </c>
      <c r="N44" s="144" t="str">
        <f>IF('1) 日本 - 中国'!K44="","", '1) 日本 - 中国'!K44)</f>
        <v/>
      </c>
      <c r="O44" s="144">
        <f>IF('1) 日本 - 中国'!L44="","", '1) 日本 - 中国'!L44)</f>
        <v>46012</v>
      </c>
      <c r="P44" s="144"/>
      <c r="Q44" s="144"/>
      <c r="R44" s="144"/>
      <c r="S44" s="144"/>
      <c r="T44" s="144"/>
      <c r="U44" s="144">
        <f>IF('1) 日本 - 中国'!R44="","", '1) 日本 - 中国'!R44)</f>
        <v>46016</v>
      </c>
      <c r="V44" s="144" t="str">
        <f>IF('1) 日本 - 中国'!W44="","", '1) 日本 - 中国'!W44)</f>
        <v/>
      </c>
      <c r="W44" s="144"/>
      <c r="X44" s="144"/>
      <c r="Y44" s="144"/>
    </row>
    <row r="45" spans="1:25" s="28" customFormat="1" ht="15" customHeight="1">
      <c r="A45" s="146">
        <f t="shared" ref="A45:A55" si="0">IF(B45="","",B45-13)</f>
        <v>46000</v>
      </c>
      <c r="B45" s="146">
        <f t="shared" ref="B45:B55" si="1">IF(L45="","",L45-5)</f>
        <v>46013</v>
      </c>
      <c r="C45" s="146"/>
      <c r="D45" s="220">
        <f>IF('1) 日本 - 中国'!A45="","",'1) 日本 - 中国'!A45)</f>
        <v>53</v>
      </c>
      <c r="E45" s="221" t="str">
        <f>IF('1) 日本 - 中国'!B45="","", '1) 日本 - 中国'!B45)</f>
        <v>RESOLUTION</v>
      </c>
      <c r="F45" s="222">
        <f>IF('1) 日本 - 中国'!C45="","", '1) 日本 - 中国'!C45)</f>
        <v>2526</v>
      </c>
      <c r="G45" s="223" t="str">
        <f>IF('1) 日本 - 中国'!D45="","", '1) 日本 - 中国'!D45)</f>
        <v>E</v>
      </c>
      <c r="H45" s="224">
        <f>IF('1) 日本 - 中国'!E45="","", '1) 日本 - 中国'!E45)</f>
        <v>2526</v>
      </c>
      <c r="I45" s="225" t="str">
        <f>IF('1) 日本 - 中国'!F45="","", '1) 日本 - 中国'!F45)</f>
        <v>W</v>
      </c>
      <c r="J45" s="146">
        <f>IF('1) 日本 - 中国'!G45="","", '1) 日本 - 中国'!G45)</f>
        <v>46014</v>
      </c>
      <c r="K45" s="146">
        <f>IF('1) 日本 - 中国'!H45="","", '1) 日本 - 中国'!H45)</f>
        <v>46016</v>
      </c>
      <c r="L45" s="146">
        <f>IF('1) 日本 - 中国'!I45="","", '1) 日本 - 中国'!I45)</f>
        <v>46018</v>
      </c>
      <c r="M45" s="146"/>
      <c r="N45" s="146" t="str">
        <f>IF('1) 日本 - 中国'!K45="","", '1) 日本 - 中国'!K45)</f>
        <v/>
      </c>
      <c r="O45" s="146">
        <f>IF('1) 日本 - 中国'!L45="","", '1) 日本 - 中国'!L45)</f>
        <v>46022</v>
      </c>
      <c r="P45" s="146"/>
      <c r="Q45" s="146"/>
      <c r="R45" s="146"/>
      <c r="S45" s="146"/>
      <c r="T45" s="146"/>
      <c r="U45" s="146" t="str">
        <f>IF('1) 日本 - 中国'!R45="","", '1) 日本 - 中国'!R45)</f>
        <v>SKIP</v>
      </c>
      <c r="V45" s="146" t="str">
        <f>IF('1) 日本 - 中国'!W45="","", '1) 日本 - 中国'!W45)</f>
        <v/>
      </c>
      <c r="W45" s="146"/>
      <c r="X45" s="146"/>
      <c r="Y45" s="146"/>
    </row>
    <row r="46" spans="1:25" s="28" customFormat="1" ht="15" customHeight="1">
      <c r="A46" s="146">
        <f t="shared" si="0"/>
        <v>46007</v>
      </c>
      <c r="B46" s="146">
        <f t="shared" si="1"/>
        <v>46020</v>
      </c>
      <c r="C46" s="146"/>
      <c r="D46" s="209">
        <f>IF('1) 日本 - 中国'!A46="","",'1) 日本 - 中国'!A46)</f>
        <v>2</v>
      </c>
      <c r="E46" s="210" t="str">
        <f>IF('1) 日本 - 中国'!B46="","", '1) 日本 - 中国'!B46)</f>
        <v>REFLECTION</v>
      </c>
      <c r="F46" s="214">
        <f>IF('1) 日本 - 中国'!C46="","", '1) 日本 - 中国'!C46)</f>
        <v>2535</v>
      </c>
      <c r="G46" s="218" t="str">
        <f>IF('1) 日本 - 中国'!D46="","", '1) 日本 - 中国'!D46)</f>
        <v>E</v>
      </c>
      <c r="H46" s="215">
        <f>IF('1) 日本 - 中国'!E46="","", '1) 日本 - 中国'!E46)</f>
        <v>2535</v>
      </c>
      <c r="I46" s="219" t="str">
        <f>IF('1) 日本 - 中国'!F46="","", '1) 日本 - 中国'!F46)</f>
        <v>W</v>
      </c>
      <c r="J46" s="146">
        <f>IF('1) 日本 - 中国'!G46="","", '1) 日本 - 中国'!G46)</f>
        <v>46021</v>
      </c>
      <c r="K46" s="146">
        <f>IF('1) 日本 - 中国'!H46="","", '1) 日本 - 中国'!H46)</f>
        <v>46023</v>
      </c>
      <c r="L46" s="146">
        <f>IF('1) 日本 - 中国'!I46="","", '1) 日本 - 中国'!I46)</f>
        <v>46025</v>
      </c>
      <c r="M46" s="146"/>
      <c r="N46" s="146" t="str">
        <f>IF('1) 日本 - 中国'!K46="","", '1) 日本 - 中国'!K46)</f>
        <v/>
      </c>
      <c r="O46" s="146">
        <f>IF('1) 日本 - 中国'!L46="","", '1) 日本 - 中国'!L46)</f>
        <v>46026</v>
      </c>
      <c r="P46" s="146"/>
      <c r="Q46" s="146"/>
      <c r="R46" s="146"/>
      <c r="S46" s="146"/>
      <c r="T46" s="146"/>
      <c r="U46" s="146">
        <f>IF('1) 日本 - 中国'!R46="","", '1) 日本 - 中国'!R46)</f>
        <v>46030</v>
      </c>
      <c r="V46" s="146">
        <f>IF('1) 日本 - 中国'!W46="","", '1) 日本 - 中国'!W46)</f>
        <v>46039</v>
      </c>
      <c r="W46" s="146"/>
      <c r="X46" s="146"/>
      <c r="Y46" s="146"/>
    </row>
    <row r="47" spans="1:25" s="28" customFormat="1" ht="15" customHeight="1">
      <c r="A47" s="146">
        <f t="shared" si="0"/>
        <v>46014</v>
      </c>
      <c r="B47" s="146">
        <f t="shared" si="1"/>
        <v>46027</v>
      </c>
      <c r="C47" s="146"/>
      <c r="D47" s="220">
        <f>IF('1) 日本 - 中国'!A47="","",'1) 日本 - 中国'!A47)</f>
        <v>3</v>
      </c>
      <c r="E47" s="221" t="str">
        <f>IF('1) 日本 - 中国'!B47="","", '1) 日本 - 中国'!B47)</f>
        <v>RESOLUTION</v>
      </c>
      <c r="F47" s="222">
        <f>IF('1) 日本 - 中国'!C47="","", '1) 日本 - 中国'!C47)</f>
        <v>2527</v>
      </c>
      <c r="G47" s="223" t="str">
        <f>IF('1) 日本 - 中国'!D47="","", '1) 日本 - 中国'!D47)</f>
        <v>E</v>
      </c>
      <c r="H47" s="224">
        <f>IF('1) 日本 - 中国'!E47="","", '1) 日本 - 中国'!E47)</f>
        <v>2527</v>
      </c>
      <c r="I47" s="225" t="str">
        <f>IF('1) 日本 - 中国'!F47="","", '1) 日本 - 中国'!F47)</f>
        <v>W</v>
      </c>
      <c r="J47" s="146">
        <f>IF('1) 日本 - 中国'!G47="","", '1) 日本 - 中国'!G47)</f>
        <v>46028</v>
      </c>
      <c r="K47" s="146">
        <f>IF('1) 日本 - 中国'!H47="","", '1) 日本 - 中国'!H47)</f>
        <v>46030</v>
      </c>
      <c r="L47" s="146">
        <f>IF('1) 日本 - 中国'!I47="","", '1) 日本 - 中国'!I47)</f>
        <v>46032</v>
      </c>
      <c r="M47" s="146"/>
      <c r="N47" s="146" t="str">
        <f>IF('1) 日本 - 中国'!K47="","", '1) 日本 - 中国'!K47)</f>
        <v/>
      </c>
      <c r="O47" s="146">
        <f>IF('1) 日本 - 中国'!L47="","", '1) 日本 - 中国'!L47)</f>
        <v>46033</v>
      </c>
      <c r="P47" s="146"/>
      <c r="Q47" s="146"/>
      <c r="R47" s="146"/>
      <c r="S47" s="146"/>
      <c r="T47" s="146"/>
      <c r="U47" s="146">
        <f>IF('1) 日本 - 中国'!R47="","", '1) 日本 - 中国'!R47)</f>
        <v>46037</v>
      </c>
      <c r="V47" s="146">
        <f>IF('1) 日本 - 中国'!W47="","", '1) 日本 - 中国'!W47)</f>
        <v>46041</v>
      </c>
      <c r="W47" s="146"/>
      <c r="X47" s="146"/>
      <c r="Y47" s="146"/>
    </row>
    <row r="48" spans="1:25" s="28" customFormat="1" ht="15" customHeight="1">
      <c r="A48" s="146">
        <f t="shared" si="0"/>
        <v>46021</v>
      </c>
      <c r="B48" s="146">
        <f t="shared" si="1"/>
        <v>46034</v>
      </c>
      <c r="C48" s="146"/>
      <c r="D48" s="211">
        <f>IF('1) 日本 - 中国'!A48="","",'1) 日本 - 中国'!A48)</f>
        <v>4</v>
      </c>
      <c r="E48" s="210" t="str">
        <f>IF('1) 日本 - 中国'!B48="","", '1) 日本 - 中国'!B48)</f>
        <v>REFLECTION</v>
      </c>
      <c r="F48" s="214">
        <f>IF('1) 日本 - 中国'!C48="","", '1) 日本 - 中国'!C48)</f>
        <v>2536</v>
      </c>
      <c r="G48" s="218" t="str">
        <f>IF('1) 日本 - 中国'!D48="","", '1) 日本 - 中国'!D48)</f>
        <v>E</v>
      </c>
      <c r="H48" s="215">
        <f>IF('1) 日本 - 中国'!E48="","", '1) 日本 - 中国'!E48)</f>
        <v>2536</v>
      </c>
      <c r="I48" s="219" t="str">
        <f>IF('1) 日本 - 中国'!F48="","", '1) 日本 - 中国'!F48)</f>
        <v>W</v>
      </c>
      <c r="J48" s="146">
        <f>IF('1) 日本 - 中国'!G48="","", '1) 日本 - 中国'!G48)</f>
        <v>46035</v>
      </c>
      <c r="K48" s="146">
        <f>IF('1) 日本 - 中国'!H48="","", '1) 日本 - 中国'!H48)</f>
        <v>46037</v>
      </c>
      <c r="L48" s="146">
        <f>IF('1) 日本 - 中国'!I48="","", '1) 日本 - 中国'!I48)</f>
        <v>46039</v>
      </c>
      <c r="M48" s="146"/>
      <c r="N48" s="146" t="str">
        <f>IF('1) 日本 - 中国'!K48="","", '1) 日本 - 中国'!K48)</f>
        <v/>
      </c>
      <c r="O48" s="146">
        <f>IF('1) 日本 - 中国'!L48="","", '1) 日本 - 中国'!L48)</f>
        <v>46040</v>
      </c>
      <c r="P48" s="146"/>
      <c r="Q48" s="146"/>
      <c r="R48" s="146"/>
      <c r="S48" s="146"/>
      <c r="T48" s="146"/>
      <c r="U48" s="146">
        <f>IF('1) 日本 - 中国'!R48="","", '1) 日本 - 中国'!R48)</f>
        <v>46044</v>
      </c>
      <c r="V48" s="146">
        <f>IF('1) 日本 - 中国'!W48="","", '1) 日本 - 中国'!W48)</f>
        <v>46053</v>
      </c>
      <c r="W48" s="146"/>
      <c r="X48" s="146"/>
      <c r="Y48" s="146"/>
    </row>
    <row r="49" spans="1:25" s="28" customFormat="1" ht="15" customHeight="1">
      <c r="A49" s="146">
        <f t="shared" si="0"/>
        <v>46030</v>
      </c>
      <c r="B49" s="146">
        <f t="shared" si="1"/>
        <v>46043</v>
      </c>
      <c r="C49" s="146"/>
      <c r="D49" s="226">
        <f>IF('1) 日本 - 中国'!A50="","",'1) 日本 - 中国'!A50)</f>
        <v>5</v>
      </c>
      <c r="E49" s="221" t="str">
        <f>IF('1) 日本 - 中国'!B50="","", '1) 日本 - 中国'!B50)</f>
        <v>CA NAGOYA</v>
      </c>
      <c r="F49" s="222">
        <f>IF('1) 日本 - 中国'!C50="","", '1) 日本 - 中国'!C50)</f>
        <v>2604</v>
      </c>
      <c r="G49" s="223" t="str">
        <f>IF('1) 日本 - 中国'!D50="","", '1) 日本 - 中国'!D50)</f>
        <v>E</v>
      </c>
      <c r="H49" s="224">
        <f>IF('1) 日本 - 中国'!E50="","", '1) 日本 - 中国'!E50)</f>
        <v>2604</v>
      </c>
      <c r="I49" s="225" t="str">
        <f>IF('1) 日本 - 中国'!F50="","", '1) 日本 - 中国'!F50)</f>
        <v>W</v>
      </c>
      <c r="J49" s="146" t="str">
        <f>IF('1) 日本 - 中国'!G50="","", '1) 日本 - 中国'!G50)</f>
        <v>SKIP</v>
      </c>
      <c r="K49" s="146">
        <f>IF('1) 日本 - 中国'!H50="","", '1) 日本 - 中国'!H50)</f>
        <v>46047</v>
      </c>
      <c r="L49" s="146">
        <f>IF('1) 日本 - 中国'!I50="","", '1) 日本 - 中国'!I50)</f>
        <v>46048</v>
      </c>
      <c r="M49" s="146"/>
      <c r="N49" s="146" t="str">
        <f>IF('1) 日本 - 中国'!K50="","", '1) 日本 - 中国'!K50)</f>
        <v/>
      </c>
      <c r="O49" s="146">
        <f>IF('1) 日本 - 中国'!L50="","", '1) 日本 - 中国'!L50)</f>
        <v>46050</v>
      </c>
      <c r="P49" s="146"/>
      <c r="Q49" s="146"/>
      <c r="R49" s="146"/>
      <c r="S49" s="146"/>
      <c r="T49" s="146"/>
      <c r="U49" s="146" t="str">
        <f>IF('1) 日本 - 中国'!R50="","", '1) 日本 - 中国'!R50)</f>
        <v>SKIP</v>
      </c>
      <c r="V49" s="146">
        <f>IF('1) 日本 - 中国'!W50="","", '1) 日本 - 中国'!W50)</f>
        <v>46060</v>
      </c>
      <c r="W49" s="146"/>
      <c r="X49" s="146"/>
      <c r="Y49" s="146"/>
    </row>
    <row r="50" spans="1:25" s="90" customFormat="1" ht="15" customHeight="1">
      <c r="A50" s="124">
        <f t="shared" si="0"/>
        <v>46035</v>
      </c>
      <c r="B50" s="124">
        <f t="shared" si="1"/>
        <v>46048</v>
      </c>
      <c r="C50" s="124"/>
      <c r="D50" s="211">
        <f>IF('1) 日本 - 中国'!A51="","",'1) 日本 - 中国'!A51)</f>
        <v>6</v>
      </c>
      <c r="E50" s="210" t="str">
        <f>IF('1) 日本 - 中国'!B51="","", '1) 日本 - 中国'!B51)</f>
        <v>REFLECTION</v>
      </c>
      <c r="F50" s="214">
        <f>IF('1) 日本 - 中国'!C51="","", '1) 日本 - 中国'!C51)</f>
        <v>2537</v>
      </c>
      <c r="G50" s="218" t="str">
        <f>IF('1) 日本 - 中国'!D51="","", '1) 日本 - 中国'!D51)</f>
        <v>E</v>
      </c>
      <c r="H50" s="215">
        <f>IF('1) 日本 - 中国'!E51="","", '1) 日本 - 中国'!E51)</f>
        <v>2537</v>
      </c>
      <c r="I50" s="219" t="str">
        <f>IF('1) 日本 - 中国'!F51="","", '1) 日本 - 中国'!F51)</f>
        <v>W</v>
      </c>
      <c r="J50" s="124">
        <f>IF('1) 日本 - 中国'!G51="","", '1) 日本 - 中国'!G51)</f>
        <v>46049</v>
      </c>
      <c r="K50" s="124">
        <f>IF('1) 日本 - 中国'!H51="","", '1) 日本 - 中国'!H51)</f>
        <v>46051</v>
      </c>
      <c r="L50" s="124">
        <f>IF('1) 日本 - 中国'!I51="","", '1) 日本 - 中国'!I51)</f>
        <v>46053</v>
      </c>
      <c r="M50" s="124"/>
      <c r="N50" s="124" t="str">
        <f>IF('1) 日本 - 中国'!K51="","", '1) 日本 - 中国'!K51)</f>
        <v/>
      </c>
      <c r="O50" s="124">
        <f>IF('1) 日本 - 中国'!L51="","", '1) 日本 - 中国'!L51)</f>
        <v>46054</v>
      </c>
      <c r="P50" s="124" t="str">
        <f>IF('[1]1) 日本 - 中国'!M50="","", '[1]1) 日本 - 中国'!M50)</f>
        <v/>
      </c>
      <c r="Q50" s="124" t="str">
        <f>IF('[1]1) 日本 - 中国'!N50="","", '[1]1) 日本 - 中国'!N50)</f>
        <v/>
      </c>
      <c r="R50" s="124" t="str">
        <f>IF('[1]1) 日本 - 中国'!O50="","", '[1]1) 日本 - 中国'!O50)</f>
        <v/>
      </c>
      <c r="S50" s="124" t="str">
        <f>IF('[1]1) 日本 - 中国'!P50="","", '[1]1) 日本 - 中国'!P50)</f>
        <v/>
      </c>
      <c r="T50" s="124" t="str">
        <f>IF('[1]1) 日本 - 中国'!Q50="","", '[1]1) 日本 - 中国'!Q50)</f>
        <v/>
      </c>
      <c r="U50" s="124">
        <f>IF('1) 日本 - 中国'!R51="","", '1) 日本 - 中国'!R51)</f>
        <v>46058</v>
      </c>
      <c r="V50" s="124">
        <f>IF('1) 日本 - 中国'!W51="","", '1) 日本 - 中国'!W51)</f>
        <v>46067</v>
      </c>
      <c r="W50" s="124" t="str">
        <f>IF('[1]1) 日本 - 中国'!T50="","", '[1]1) 日本 - 中国'!T50)</f>
        <v/>
      </c>
      <c r="X50" s="124" t="str">
        <f>IF('[1]1) 日本 - 中国'!U50="","", '[1]1) 日本 - 中国'!U50)</f>
        <v/>
      </c>
      <c r="Y50" s="124" t="str">
        <f>IF('[1]1) 日本 - 中国'!V50="","", '[1]1) 日本 - 中国'!V50)</f>
        <v/>
      </c>
    </row>
    <row r="51" spans="1:25" s="28" customFormat="1" ht="15" customHeight="1">
      <c r="A51" s="124">
        <f t="shared" si="0"/>
        <v>46042</v>
      </c>
      <c r="B51" s="124">
        <f t="shared" si="1"/>
        <v>46055</v>
      </c>
      <c r="C51" s="124"/>
      <c r="D51" s="244">
        <f>IF('1) 日本 - 中国'!A52="","",'1) 日本 - 中国'!A52)</f>
        <v>7</v>
      </c>
      <c r="E51" s="245" t="str">
        <f>IF('1) 日本 - 中国'!B52="","", '1) 日本 - 中国'!B52)</f>
        <v>CA NAGOYA</v>
      </c>
      <c r="F51" s="246">
        <f>IF('1) 日本 - 中国'!C52="","", '1) 日本 - 中国'!C52)</f>
        <v>2605</v>
      </c>
      <c r="G51" s="258" t="str">
        <f>IF('1) 日本 - 中国'!D52="","", '1) 日本 - 中国'!D52)</f>
        <v>E</v>
      </c>
      <c r="H51" s="247">
        <f>IF('1) 日本 - 中国'!E52="","", '1) 日本 - 中国'!E52)</f>
        <v>2605</v>
      </c>
      <c r="I51" s="259" t="str">
        <f>IF('1) 日本 - 中国'!F52="","", '1) 日本 - 中国'!F52)</f>
        <v>W</v>
      </c>
      <c r="J51" s="124">
        <f>IF('1) 日本 - 中国'!G52="","", '1) 日本 - 中国'!G52)</f>
        <v>46056</v>
      </c>
      <c r="K51" s="124">
        <f>IF('1) 日本 - 中国'!H52="","", '1) 日本 - 中国'!H52)</f>
        <v>46058</v>
      </c>
      <c r="L51" s="124">
        <f>IF('1) 日本 - 中国'!I52="","", '1) 日本 - 中国'!I52)</f>
        <v>46060</v>
      </c>
      <c r="M51" s="124"/>
      <c r="N51" s="124" t="str">
        <f>IF('1) 日本 - 中国'!K52="","", '1) 日本 - 中国'!K52)</f>
        <v/>
      </c>
      <c r="O51" s="124">
        <f>IF('1) 日本 - 中国'!L52="","", '1) 日本 - 中国'!L52)</f>
        <v>46061</v>
      </c>
      <c r="P51" s="124" t="str">
        <f>IF('[1]1) 日本 - 中国'!M51="","", '[1]1) 日本 - 中国'!M51)</f>
        <v/>
      </c>
      <c r="Q51" s="124" t="str">
        <f>IF('[1]1) 日本 - 中国'!N51="","", '[1]1) 日本 - 中国'!N51)</f>
        <v/>
      </c>
      <c r="R51" s="124" t="str">
        <f>IF('[1]1) 日本 - 中国'!O51="","", '[1]1) 日本 - 中国'!O51)</f>
        <v/>
      </c>
      <c r="S51" s="124" t="str">
        <f>IF('[1]1) 日本 - 中国'!P51="","", '[1]1) 日本 - 中国'!P51)</f>
        <v/>
      </c>
      <c r="T51" s="124" t="str">
        <f>IF('[1]1) 日本 - 中国'!Q51="","", '[1]1) 日本 - 中国'!Q51)</f>
        <v/>
      </c>
      <c r="U51" s="124">
        <f>IF('1) 日本 - 中国'!R52="","", '1) 日本 - 中国'!R52)</f>
        <v>46065</v>
      </c>
      <c r="V51" s="124">
        <f>IF('1) 日本 - 中国'!W52="","", '1) 日本 - 中国'!W52)</f>
        <v>46074</v>
      </c>
      <c r="W51" s="124" t="str">
        <f>IF('[1]1) 日本 - 中国'!T51="","", '[1]1) 日本 - 中国'!T51)</f>
        <v/>
      </c>
      <c r="X51" s="124" t="str">
        <f>IF('[1]1) 日本 - 中国'!U51="","", '[1]1) 日本 - 中国'!U51)</f>
        <v/>
      </c>
      <c r="Y51" s="124" t="str">
        <f>IF('[1]1) 日本 - 中国'!V51="","", '[1]1) 日本 - 中国'!V51)</f>
        <v/>
      </c>
    </row>
    <row r="52" spans="1:25" s="28" customFormat="1" ht="15" customHeight="1">
      <c r="A52" s="124" t="str">
        <f t="shared" si="0"/>
        <v/>
      </c>
      <c r="B52" s="124" t="str">
        <f t="shared" si="1"/>
        <v/>
      </c>
      <c r="C52" s="124"/>
      <c r="D52" s="248">
        <f>IF('1) 日本 - 中国'!A53="","",'1) 日本 - 中国'!A53)</f>
        <v>8</v>
      </c>
      <c r="E52" s="249" t="str">
        <f>IF('1) 日本 - 中国'!B53="","", '1) 日本 - 中国'!B53)</f>
        <v/>
      </c>
      <c r="F52" s="250" t="str">
        <f>IF('1) 日本 - 中国'!C53="","", '1) 日本 - 中国'!C53)</f>
        <v/>
      </c>
      <c r="G52" s="256" t="str">
        <f>IF('1) 日本 - 中国'!D53="","", '1) 日本 - 中国'!D53)</f>
        <v>E</v>
      </c>
      <c r="H52" s="251" t="str">
        <f>IF('1) 日本 - 中国'!E53="","", '1) 日本 - 中国'!E53)</f>
        <v/>
      </c>
      <c r="I52" s="257" t="str">
        <f>IF('1) 日本 - 中国'!F53="","", '1) 日本 - 中国'!F53)</f>
        <v>W</v>
      </c>
      <c r="J52" s="124" t="str">
        <f>IF('1) 日本 - 中国'!G53="","", '1) 日本 - 中国'!G53)</f>
        <v/>
      </c>
      <c r="K52" s="124" t="str">
        <f>IF('1) 日本 - 中国'!H53="","", '1) 日本 - 中国'!H53)</f>
        <v/>
      </c>
      <c r="L52" s="124" t="str">
        <f>IF('1) 日本 - 中国'!I53="","", '1) 日本 - 中国'!I53)</f>
        <v/>
      </c>
      <c r="M52" s="124"/>
      <c r="N52" s="124" t="str">
        <f>IF('1) 日本 - 中国'!K53="","", '1) 日本 - 中国'!K53)</f>
        <v/>
      </c>
      <c r="O52" s="124" t="str">
        <f>IF('1) 日本 - 中国'!L53="","", '1) 日本 - 中国'!L53)</f>
        <v/>
      </c>
      <c r="P52" s="124" t="str">
        <f>IF('[1]1) 日本 - 中国'!M52="","", '[1]1) 日本 - 中国'!M52)</f>
        <v/>
      </c>
      <c r="Q52" s="124" t="str">
        <f>IF('[1]1) 日本 - 中国'!N52="","", '[1]1) 日本 - 中国'!N52)</f>
        <v/>
      </c>
      <c r="R52" s="124" t="str">
        <f>IF('[1]1) 日本 - 中国'!O52="","", '[1]1) 日本 - 中国'!O52)</f>
        <v/>
      </c>
      <c r="S52" s="124" t="str">
        <f>IF('[1]1) 日本 - 中国'!P52="","", '[1]1) 日本 - 中国'!P52)</f>
        <v/>
      </c>
      <c r="T52" s="124" t="str">
        <f>IF('[1]1) 日本 - 中国'!Q52="","", '[1]1) 日本 - 中国'!Q52)</f>
        <v/>
      </c>
      <c r="U52" s="124" t="str">
        <f>IF('1) 日本 - 中国'!R53="","", '1) 日本 - 中国'!R53)</f>
        <v/>
      </c>
      <c r="V52" s="124" t="str">
        <f>IF('1) 日本 - 中国'!W53="","", '1) 日本 - 中国'!W53)</f>
        <v/>
      </c>
      <c r="W52" s="124" t="str">
        <f>IF('[1]1) 日本 - 中国'!T52="","", '[1]1) 日本 - 中国'!T52)</f>
        <v/>
      </c>
      <c r="X52" s="124" t="str">
        <f>IF('[1]1) 日本 - 中国'!U52="","", '[1]1) 日本 - 中国'!U52)</f>
        <v/>
      </c>
      <c r="Y52" s="124" t="str">
        <f>IF('[1]1) 日本 - 中国'!V52="","", '[1]1) 日本 - 中国'!V52)</f>
        <v/>
      </c>
    </row>
    <row r="53" spans="1:25" s="28" customFormat="1" ht="15" customHeight="1">
      <c r="A53" s="124" t="str">
        <f t="shared" si="0"/>
        <v/>
      </c>
      <c r="B53" s="124" t="str">
        <f t="shared" si="1"/>
        <v/>
      </c>
      <c r="C53" s="124"/>
      <c r="D53" s="244">
        <f>IF('1) 日本 - 中国'!A54="","",'1) 日本 - 中国'!A54)</f>
        <v>9</v>
      </c>
      <c r="E53" s="245" t="str">
        <f>IF('1) 日本 - 中国'!B54="","", '1) 日本 - 中国'!B54)</f>
        <v/>
      </c>
      <c r="F53" s="246" t="str">
        <f>IF('1) 日本 - 中国'!C54="","", '1) 日本 - 中国'!C54)</f>
        <v/>
      </c>
      <c r="G53" s="258" t="str">
        <f>IF('1) 日本 - 中国'!D54="","", '1) 日本 - 中国'!D54)</f>
        <v>E</v>
      </c>
      <c r="H53" s="247" t="str">
        <f>IF('1) 日本 - 中国'!E54="","", '1) 日本 - 中国'!E54)</f>
        <v/>
      </c>
      <c r="I53" s="259" t="str">
        <f>IF('1) 日本 - 中国'!F54="","", '1) 日本 - 中国'!F54)</f>
        <v>W</v>
      </c>
      <c r="J53" s="124" t="str">
        <f>IF('1) 日本 - 中国'!G54="","", '1) 日本 - 中国'!G54)</f>
        <v/>
      </c>
      <c r="K53" s="124" t="str">
        <f>IF('1) 日本 - 中国'!H54="","", '1) 日本 - 中国'!H54)</f>
        <v/>
      </c>
      <c r="L53" s="124" t="str">
        <f>IF('1) 日本 - 中国'!I54="","", '1) 日本 - 中国'!I54)</f>
        <v/>
      </c>
      <c r="M53" s="124"/>
      <c r="N53" s="124" t="str">
        <f>IF('1) 日本 - 中国'!K54="","", '1) 日本 - 中国'!K54)</f>
        <v/>
      </c>
      <c r="O53" s="124" t="str">
        <f>IF('1) 日本 - 中国'!L54="","", '1) 日本 - 中国'!L54)</f>
        <v/>
      </c>
      <c r="P53" s="124" t="str">
        <f>IF('[1]1) 日本 - 中国'!M53="","", '[1]1) 日本 - 中国'!M53)</f>
        <v/>
      </c>
      <c r="Q53" s="124" t="str">
        <f>IF('[1]1) 日本 - 中国'!N53="","", '[1]1) 日本 - 中国'!N53)</f>
        <v/>
      </c>
      <c r="R53" s="124" t="str">
        <f>IF('[1]1) 日本 - 中国'!O53="","", '[1]1) 日本 - 中国'!O53)</f>
        <v/>
      </c>
      <c r="S53" s="124" t="str">
        <f>IF('[1]1) 日本 - 中国'!P53="","", '[1]1) 日本 - 中国'!P53)</f>
        <v/>
      </c>
      <c r="T53" s="124" t="str">
        <f>IF('[1]1) 日本 - 中国'!Q53="","", '[1]1) 日本 - 中国'!Q53)</f>
        <v/>
      </c>
      <c r="U53" s="124" t="str">
        <f>IF('1) 日本 - 中国'!R54="","", '1) 日本 - 中国'!R54)</f>
        <v/>
      </c>
      <c r="V53" s="124" t="str">
        <f>IF('1) 日本 - 中国'!W54="","", '1) 日本 - 中国'!W54)</f>
        <v/>
      </c>
      <c r="W53" s="124" t="str">
        <f>IF('[1]1) 日本 - 中国'!T53="","", '[1]1) 日本 - 中国'!T53)</f>
        <v/>
      </c>
      <c r="X53" s="124" t="str">
        <f>IF('[1]1) 日本 - 中国'!U53="","", '[1]1) 日本 - 中国'!U53)</f>
        <v/>
      </c>
      <c r="Y53" s="124" t="str">
        <f>IF('[1]1) 日本 - 中国'!V53="","", '[1]1) 日本 - 中国'!V53)</f>
        <v/>
      </c>
    </row>
    <row r="54" spans="1:25" s="28" customFormat="1" ht="15" customHeight="1">
      <c r="A54" s="124" t="str">
        <f t="shared" si="0"/>
        <v/>
      </c>
      <c r="B54" s="124" t="str">
        <f t="shared" si="1"/>
        <v/>
      </c>
      <c r="C54" s="124"/>
      <c r="D54" s="53">
        <f>IF('1) 日本 - 中国'!A55="","",'1) 日本 - 中国'!A55)</f>
        <v>10</v>
      </c>
      <c r="E54" s="67" t="str">
        <f>IF('1) 日本 - 中国'!B55="","", '1) 日本 - 中国'!B55)</f>
        <v/>
      </c>
      <c r="F54" s="63" t="str">
        <f>IF('1) 日本 - 中国'!C55="","", '1) 日本 - 中国'!C55)</f>
        <v/>
      </c>
      <c r="G54" s="203" t="str">
        <f>IF('1) 日本 - 中国'!D55="","", '1) 日本 - 中国'!D55)</f>
        <v>E</v>
      </c>
      <c r="H54" s="64" t="str">
        <f>IF('1) 日本 - 中国'!E55="","", '1) 日本 - 中国'!E55)</f>
        <v/>
      </c>
      <c r="I54" s="205" t="str">
        <f>IF('1) 日本 - 中国'!F55="","", '1) 日本 - 中国'!F55)</f>
        <v>W</v>
      </c>
      <c r="J54" s="124" t="str">
        <f>IF('1) 日本 - 中国'!G55="","", '1) 日本 - 中国'!G55)</f>
        <v/>
      </c>
      <c r="K54" s="124" t="str">
        <f>IF('1) 日本 - 中国'!H55="","", '1) 日本 - 中国'!H55)</f>
        <v/>
      </c>
      <c r="L54" s="124" t="str">
        <f>IF('1) 日本 - 中国'!I55="","", '1) 日本 - 中国'!I55)</f>
        <v/>
      </c>
      <c r="M54" s="124" t="str">
        <f>IF('1) 日本 - 中国'!J55="","", '1) 日本 - 中国'!J55)</f>
        <v/>
      </c>
      <c r="N54" s="124" t="str">
        <f>IF('1) 日本 - 中国'!K55="","", '1) 日本 - 中国'!K55)</f>
        <v/>
      </c>
      <c r="O54" s="124" t="str">
        <f>IF('1) 日本 - 中国'!L55="","", '1) 日本 - 中国'!L55)</f>
        <v/>
      </c>
      <c r="P54" s="124" t="str">
        <f>IF('[1]1) 日本 - 中国'!M54="","", '[1]1) 日本 - 中国'!M54)</f>
        <v/>
      </c>
      <c r="Q54" s="124" t="str">
        <f>IF('[1]1) 日本 - 中国'!N54="","", '[1]1) 日本 - 中国'!N54)</f>
        <v/>
      </c>
      <c r="R54" s="124" t="str">
        <f>IF('[1]1) 日本 - 中国'!O54="","", '[1]1) 日本 - 中国'!O54)</f>
        <v/>
      </c>
      <c r="S54" s="124" t="str">
        <f>IF('[1]1) 日本 - 中国'!P54="","", '[1]1) 日本 - 中国'!P54)</f>
        <v/>
      </c>
      <c r="T54" s="124" t="str">
        <f>IF('[1]1) 日本 - 中国'!Q54="","", '[1]1) 日本 - 中国'!Q54)</f>
        <v/>
      </c>
      <c r="U54" s="124" t="str">
        <f>IF('1) 日本 - 中国'!R55="","", '1) 日本 - 中国'!R55)</f>
        <v/>
      </c>
      <c r="V54" s="124" t="str">
        <f>IF('1) 日本 - 中国'!W55="","", '1) 日本 - 中国'!W55)</f>
        <v/>
      </c>
      <c r="W54" s="124" t="str">
        <f>IF('[1]1) 日本 - 中国'!T54="","", '[1]1) 日本 - 中国'!T54)</f>
        <v/>
      </c>
      <c r="X54" s="124" t="str">
        <f>IF('[1]1) 日本 - 中国'!U54="","", '[1]1) 日本 - 中国'!U54)</f>
        <v/>
      </c>
      <c r="Y54" s="124" t="str">
        <f>IF('[1]1) 日本 - 中国'!V54="","", '[1]1) 日本 - 中国'!V54)</f>
        <v/>
      </c>
    </row>
    <row r="55" spans="1:25" s="28" customFormat="1" ht="15" customHeight="1">
      <c r="A55" s="91" t="str">
        <f t="shared" si="0"/>
        <v/>
      </c>
      <c r="B55" s="91" t="str">
        <f t="shared" si="1"/>
        <v/>
      </c>
      <c r="C55" s="91"/>
      <c r="D55" s="97">
        <f>IF('1) 日本 - 中国'!A56="","",'1) 日本 - 中国'!A56)</f>
        <v>11</v>
      </c>
      <c r="E55" s="92" t="str">
        <f>IF('1) 日本 - 中国'!B56="","", '1) 日本 - 中国'!B56)</f>
        <v/>
      </c>
      <c r="F55" s="93" t="str">
        <f>IF('1) 日本 - 中国'!C56="","", '1) 日本 - 中国'!C56)</f>
        <v/>
      </c>
      <c r="G55" s="204" t="str">
        <f>IF('1) 日本 - 中国'!D56="","", '1) 日本 - 中国'!D56)</f>
        <v>E</v>
      </c>
      <c r="H55" s="99" t="str">
        <f>IF('1) 日本 - 中国'!E56="","", '1) 日本 - 中国'!E56)</f>
        <v/>
      </c>
      <c r="I55" s="206" t="str">
        <f>IF('1) 日本 - 中国'!F56="","", '1) 日本 - 中国'!F56)</f>
        <v>W</v>
      </c>
      <c r="J55" s="91" t="str">
        <f>IF('1) 日本 - 中国'!G56="","", '1) 日本 - 中国'!G56)</f>
        <v/>
      </c>
      <c r="K55" s="91" t="str">
        <f>IF('1) 日本 - 中国'!H56="","", '1) 日本 - 中国'!H56)</f>
        <v/>
      </c>
      <c r="L55" s="91" t="str">
        <f>IF('1) 日本 - 中国'!I56="","", '1) 日本 - 中国'!I56)</f>
        <v/>
      </c>
      <c r="M55" s="91" t="str">
        <f>IF('1) 日本 - 中国'!J56="","", '1) 日本 - 中国'!J56)</f>
        <v/>
      </c>
      <c r="N55" s="91" t="str">
        <f>IF('1) 日本 - 中国'!K56="","", '1) 日本 - 中国'!K56)</f>
        <v/>
      </c>
      <c r="O55" s="91" t="str">
        <f>IF('1) 日本 - 中国'!L56="","", '1) 日本 - 中国'!L56)</f>
        <v/>
      </c>
      <c r="P55" s="91" t="str">
        <f>IF('[1]1) 日本 - 中国'!M55="","", '[1]1) 日本 - 中国'!M55)</f>
        <v/>
      </c>
      <c r="Q55" s="91" t="str">
        <f>IF('[1]1) 日本 - 中国'!N55="","", '[1]1) 日本 - 中国'!N55)</f>
        <v/>
      </c>
      <c r="R55" s="91" t="str">
        <f>IF('[1]1) 日本 - 中国'!O55="","", '[1]1) 日本 - 中国'!O55)</f>
        <v/>
      </c>
      <c r="S55" s="91" t="str">
        <f>IF('[1]1) 日本 - 中国'!P55="","", '[1]1) 日本 - 中国'!P55)</f>
        <v/>
      </c>
      <c r="T55" s="91" t="str">
        <f>IF('[1]1) 日本 - 中国'!Q55="","", '[1]1) 日本 - 中国'!Q55)</f>
        <v/>
      </c>
      <c r="U55" s="91" t="str">
        <f>IF('1) 日本 - 中国'!R56="","", '1) 日本 - 中国'!R56)</f>
        <v/>
      </c>
      <c r="V55" s="91" t="str">
        <f>IF('1) 日本 - 中国'!W56="","", '1) 日本 - 中国'!W56)</f>
        <v/>
      </c>
      <c r="W55" s="91" t="str">
        <f>IF('[1]1) 日本 - 中国'!T55="","", '[1]1) 日本 - 中国'!T55)</f>
        <v/>
      </c>
      <c r="X55" s="91" t="str">
        <f>IF('[1]1) 日本 - 中国'!U55="","", '[1]1) 日本 - 中国'!U55)</f>
        <v/>
      </c>
      <c r="Y55" s="91" t="str">
        <f>IF('[1]1) 日本 - 中国'!V55="","", '[1]1) 日本 - 中国'!V55)</f>
        <v/>
      </c>
    </row>
    <row r="56" spans="1:25" ht="15" customHeight="1">
      <c r="D56" s="28" t="s">
        <v>66</v>
      </c>
    </row>
    <row r="57" spans="1:25" ht="15" customHeight="1">
      <c r="D57" s="200"/>
    </row>
    <row r="58" spans="1:25" ht="15" customHeight="1">
      <c r="D58" s="200"/>
    </row>
    <row r="59" spans="1:25" ht="15" customHeight="1">
      <c r="D59" s="20"/>
      <c r="E59" s="87"/>
      <c r="F59" s="87"/>
      <c r="G59" s="87"/>
      <c r="H59" s="87"/>
      <c r="I59" s="87"/>
    </row>
    <row r="60" spans="1:25" ht="15" customHeight="1">
      <c r="F60" s="87"/>
      <c r="G60" s="87"/>
      <c r="H60" s="87"/>
      <c r="I60" s="87"/>
    </row>
    <row r="61" spans="1:25" ht="15" customHeight="1">
      <c r="F61" s="90"/>
      <c r="G61" s="90"/>
      <c r="H61" s="90"/>
      <c r="I61" s="90"/>
    </row>
    <row r="62" spans="1:25" ht="15" customHeight="1">
      <c r="F62" s="28"/>
      <c r="G62" s="28"/>
      <c r="H62" s="28"/>
      <c r="I62" s="28"/>
    </row>
    <row r="63" spans="1:25" ht="15" customHeight="1">
      <c r="E63" s="87"/>
      <c r="F63" s="201"/>
      <c r="G63" s="201"/>
      <c r="H63" s="201"/>
      <c r="I63" s="201"/>
    </row>
    <row r="64" spans="1:25" ht="15" customHeight="1">
      <c r="E64" s="87"/>
      <c r="F64" s="28"/>
      <c r="G64" s="28"/>
      <c r="H64" s="28"/>
      <c r="I64" s="28"/>
    </row>
    <row r="65" spans="1:24" ht="15" customHeight="1">
      <c r="E65" s="87"/>
      <c r="F65" s="87"/>
      <c r="G65" s="87"/>
      <c r="H65" s="87"/>
      <c r="I65" s="87"/>
    </row>
    <row r="66" spans="1:24" ht="15" customHeight="1">
      <c r="E66" s="126"/>
    </row>
    <row r="67" spans="1:24" ht="15" customHeight="1"/>
    <row r="68" spans="1:24" ht="15.75" customHeight="1">
      <c r="A68" s="112"/>
      <c r="B68" s="112"/>
      <c r="C68" s="20"/>
      <c r="E68" s="20"/>
      <c r="F68" s="20"/>
      <c r="G68" s="20"/>
      <c r="H68" s="20"/>
      <c r="I68" s="20"/>
      <c r="J68" s="20"/>
      <c r="K68" s="112"/>
      <c r="L68" s="112"/>
      <c r="M68" s="20"/>
      <c r="N68" s="20"/>
      <c r="O68" s="112"/>
      <c r="P68" s="20"/>
      <c r="Q68" s="20"/>
      <c r="R68" s="20"/>
      <c r="S68" s="20"/>
      <c r="T68" s="20"/>
      <c r="W68" s="19"/>
    </row>
    <row r="69" spans="1:24" ht="15.75" customHeight="1">
      <c r="A69" s="112"/>
      <c r="B69" s="112"/>
      <c r="C69" s="20"/>
      <c r="E69" s="20"/>
      <c r="F69" s="20"/>
      <c r="G69" s="20"/>
      <c r="H69" s="20"/>
      <c r="I69" s="20"/>
      <c r="J69" s="20"/>
      <c r="K69" s="112"/>
      <c r="L69" s="112"/>
      <c r="M69" s="20"/>
      <c r="N69" s="20"/>
      <c r="O69" s="112"/>
      <c r="P69" s="20"/>
      <c r="Q69" s="20"/>
      <c r="R69" s="20"/>
      <c r="S69" s="20"/>
      <c r="T69" s="20"/>
      <c r="W69" s="19"/>
    </row>
    <row r="70" spans="1:24" ht="15.75" customHeight="1">
      <c r="A70" s="19"/>
      <c r="B70" s="19"/>
      <c r="C70" s="19"/>
      <c r="E70" s="19"/>
      <c r="F70" s="19"/>
      <c r="G70" s="202"/>
      <c r="H70" s="202"/>
      <c r="I70" s="202"/>
      <c r="J70" s="202"/>
      <c r="K70" s="19"/>
      <c r="L70" s="19"/>
      <c r="M70" s="19"/>
      <c r="N70" s="19"/>
      <c r="O70" s="19"/>
      <c r="P70" s="19"/>
      <c r="Q70" s="19"/>
      <c r="R70" s="19"/>
      <c r="S70" s="19"/>
      <c r="T70" s="19"/>
      <c r="W70" s="19"/>
    </row>
    <row r="72" spans="1:24" ht="15.75" customHeight="1">
      <c r="A72" s="20"/>
      <c r="B72" s="20"/>
      <c r="C72" s="20"/>
      <c r="E72" s="19"/>
      <c r="F72" s="19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19"/>
      <c r="T72" s="19"/>
      <c r="U72" s="19"/>
      <c r="V72" s="19"/>
      <c r="W72" s="391"/>
      <c r="X72" s="391"/>
    </row>
    <row r="73" spans="1:24" ht="15.75" customHeight="1">
      <c r="A73" s="20"/>
      <c r="B73" s="20"/>
      <c r="C73" s="20"/>
      <c r="E73" s="19"/>
      <c r="F73" s="19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19"/>
      <c r="T73" s="19"/>
      <c r="U73" s="19"/>
      <c r="V73" s="19"/>
      <c r="W73" s="391"/>
      <c r="X73" s="391"/>
    </row>
    <row r="74" spans="1:24" ht="15.75" customHeight="1">
      <c r="A74" s="19"/>
      <c r="B74" s="19"/>
      <c r="C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391"/>
      <c r="X74" s="391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5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'1) 日本 - 中国'!Print_Area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2026-01-14T23:46:18Z</cp:lastPrinted>
  <dcterms:created xsi:type="dcterms:W3CDTF">2015-06-02T04:30:00Z</dcterms:created>
  <dcterms:modified xsi:type="dcterms:W3CDTF">2026-01-22T05:36:09Z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