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8_{8AC761B9-B36B-4A48-AC67-1270C2F26B0B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0">'1) 日本 - 中国'!$A$1:$X$76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Z28" i="3"/>
  <c r="AB28" i="3" s="1"/>
  <c r="AE28" i="3" s="1"/>
  <c r="Q29" i="3"/>
  <c r="J29" i="3"/>
  <c r="H29" i="3"/>
  <c r="H28" i="3"/>
  <c r="G29" i="3"/>
  <c r="G28" i="3"/>
  <c r="Z29" i="4"/>
  <c r="AB29" i="4" s="1"/>
  <c r="AE29" i="4" s="1"/>
  <c r="Z28" i="4"/>
  <c r="AB28" i="4" s="1"/>
  <c r="AE28" i="4" s="1"/>
  <c r="Q29" i="4"/>
  <c r="J29" i="4"/>
  <c r="H29" i="4"/>
  <c r="H28" i="4"/>
  <c r="G29" i="4"/>
  <c r="G28" i="4"/>
  <c r="U29" i="6"/>
  <c r="W29" i="6" s="1"/>
  <c r="Y29" i="6" s="1"/>
  <c r="Z29" i="6" s="1"/>
  <c r="AA29" i="6" s="1"/>
  <c r="U28" i="6"/>
  <c r="W28" i="6" s="1"/>
  <c r="Y28" i="6" s="1"/>
  <c r="Z28" i="6" s="1"/>
  <c r="AA28" i="6" s="1"/>
  <c r="AA28" i="5"/>
  <c r="L29" i="6"/>
  <c r="E29" i="6"/>
  <c r="C29" i="6"/>
  <c r="C28" i="6"/>
  <c r="B29" i="6"/>
  <c r="B28" i="6"/>
  <c r="O29" i="5"/>
  <c r="P29" i="5"/>
  <c r="Q29" i="5"/>
  <c r="R29" i="5"/>
  <c r="W29" i="5"/>
  <c r="X29" i="5"/>
  <c r="Y29" i="5"/>
  <c r="Z29" i="5"/>
  <c r="K29" i="5"/>
  <c r="I29" i="5"/>
  <c r="H29" i="5"/>
  <c r="I28" i="5"/>
  <c r="H28" i="5"/>
  <c r="N50" i="9"/>
  <c r="M50" i="9"/>
  <c r="J50" i="9"/>
  <c r="I50" i="9"/>
  <c r="G50" i="9"/>
  <c r="F50" i="9"/>
  <c r="E50" i="9"/>
  <c r="N49" i="9"/>
  <c r="M49" i="9"/>
  <c r="J49" i="9"/>
  <c r="I49" i="9"/>
  <c r="G49" i="9"/>
  <c r="F49" i="9"/>
  <c r="E49" i="9"/>
  <c r="N48" i="9"/>
  <c r="M48" i="9"/>
  <c r="J48" i="9"/>
  <c r="I48" i="9"/>
  <c r="G48" i="9"/>
  <c r="F48" i="9"/>
  <c r="E48" i="9"/>
  <c r="N47" i="9"/>
  <c r="M47" i="9"/>
  <c r="I47" i="9"/>
  <c r="G47" i="9"/>
  <c r="E47" i="9"/>
  <c r="O46" i="9"/>
  <c r="N46" i="9"/>
  <c r="L46" i="9"/>
  <c r="K46" i="9"/>
  <c r="J46" i="9"/>
  <c r="I46" i="9"/>
  <c r="H46" i="9"/>
  <c r="G46" i="9"/>
  <c r="F46" i="9"/>
  <c r="E46" i="9"/>
  <c r="N45" i="9"/>
  <c r="J45" i="9"/>
  <c r="I45" i="9"/>
  <c r="G45" i="9"/>
  <c r="F45" i="9"/>
  <c r="E45" i="9"/>
  <c r="N44" i="9"/>
  <c r="M44" i="9"/>
  <c r="K44" i="9"/>
  <c r="J44" i="9"/>
  <c r="I44" i="9"/>
  <c r="G44" i="9"/>
  <c r="F44" i="9"/>
  <c r="E44" i="9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D38" i="3" s="1"/>
  <c r="A38" i="3" s="1"/>
  <c r="L38" i="3"/>
  <c r="J38" i="3"/>
  <c r="H38" i="3"/>
  <c r="G38" i="3"/>
  <c r="F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D37" i="3" s="1"/>
  <c r="A37" i="3" s="1"/>
  <c r="L37" i="3"/>
  <c r="J37" i="3"/>
  <c r="H37" i="3"/>
  <c r="G37" i="3"/>
  <c r="F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D36" i="3" s="1"/>
  <c r="A36" i="3" s="1"/>
  <c r="L36" i="3"/>
  <c r="J36" i="3"/>
  <c r="H36" i="3"/>
  <c r="G36" i="3"/>
  <c r="F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D35" i="3" s="1"/>
  <c r="A35" i="3" s="1"/>
  <c r="L35" i="3"/>
  <c r="J35" i="3"/>
  <c r="H35" i="3"/>
  <c r="G35" i="3"/>
  <c r="F35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D34" i="3" s="1"/>
  <c r="A34" i="3" s="1"/>
  <c r="L34" i="3"/>
  <c r="J34" i="3"/>
  <c r="H34" i="3"/>
  <c r="G34" i="3"/>
  <c r="F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D33" i="3" s="1"/>
  <c r="A33" i="3" s="1"/>
  <c r="L33" i="3"/>
  <c r="J33" i="3"/>
  <c r="H33" i="3"/>
  <c r="G33" i="3"/>
  <c r="F33" i="3"/>
  <c r="Y32" i="3"/>
  <c r="X32" i="3"/>
  <c r="W32" i="3"/>
  <c r="V32" i="3"/>
  <c r="P32" i="3"/>
  <c r="O32" i="3"/>
  <c r="N32" i="3"/>
  <c r="M32" i="3"/>
  <c r="D32" i="3" s="1"/>
  <c r="A32" i="3" s="1"/>
  <c r="L32" i="3"/>
  <c r="J32" i="3"/>
  <c r="H32" i="3"/>
  <c r="G32" i="3"/>
  <c r="F32" i="3"/>
  <c r="Y31" i="3"/>
  <c r="X31" i="3"/>
  <c r="W31" i="3"/>
  <c r="V31" i="3"/>
  <c r="P31" i="3"/>
  <c r="O31" i="3"/>
  <c r="N31" i="3"/>
  <c r="M31" i="3"/>
  <c r="D31" i="3" s="1"/>
  <c r="A31" i="3" s="1"/>
  <c r="L31" i="3"/>
  <c r="J31" i="3"/>
  <c r="H31" i="3"/>
  <c r="G31" i="3"/>
  <c r="F31" i="3"/>
  <c r="Y30" i="3"/>
  <c r="X30" i="3"/>
  <c r="W30" i="3"/>
  <c r="V30" i="3"/>
  <c r="P30" i="3"/>
  <c r="O30" i="3"/>
  <c r="N30" i="3"/>
  <c r="M30" i="3"/>
  <c r="D30" i="3" s="1"/>
  <c r="A30" i="3" s="1"/>
  <c r="L30" i="3"/>
  <c r="J30" i="3"/>
  <c r="H30" i="3"/>
  <c r="G30" i="3"/>
  <c r="F30" i="3"/>
  <c r="AB29" i="3"/>
  <c r="AE29" i="3" s="1"/>
  <c r="Y29" i="3"/>
  <c r="X29" i="3"/>
  <c r="W29" i="3"/>
  <c r="V29" i="3"/>
  <c r="P29" i="3"/>
  <c r="O29" i="3"/>
  <c r="N29" i="3"/>
  <c r="L29" i="3"/>
  <c r="F29" i="3"/>
  <c r="Y28" i="3"/>
  <c r="X28" i="3"/>
  <c r="W28" i="3"/>
  <c r="V28" i="3"/>
  <c r="P28" i="3"/>
  <c r="O28" i="3"/>
  <c r="N28" i="3"/>
  <c r="L28" i="3"/>
  <c r="F28" i="3"/>
  <c r="Z27" i="3"/>
  <c r="AB27" i="3" s="1"/>
  <c r="AE27" i="3" s="1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D27" i="3" s="1"/>
  <c r="A27" i="3" s="1"/>
  <c r="L27" i="3"/>
  <c r="J27" i="3"/>
  <c r="H27" i="3"/>
  <c r="G27" i="3"/>
  <c r="F27" i="3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D38" i="4" s="1"/>
  <c r="A38" i="4" s="1"/>
  <c r="L38" i="4"/>
  <c r="J38" i="4"/>
  <c r="H38" i="4"/>
  <c r="G38" i="4"/>
  <c r="F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J37" i="4"/>
  <c r="H37" i="4"/>
  <c r="G37" i="4"/>
  <c r="F37" i="4"/>
  <c r="D37" i="4"/>
  <c r="A37" i="4" s="1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D36" i="4" s="1"/>
  <c r="A36" i="4" s="1"/>
  <c r="L36" i="4"/>
  <c r="J36" i="4"/>
  <c r="H36" i="4"/>
  <c r="G36" i="4"/>
  <c r="F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D35" i="4" s="1"/>
  <c r="A35" i="4" s="1"/>
  <c r="L35" i="4"/>
  <c r="J35" i="4"/>
  <c r="H35" i="4"/>
  <c r="G35" i="4"/>
  <c r="F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D34" i="4" s="1"/>
  <c r="A34" i="4" s="1"/>
  <c r="L34" i="4"/>
  <c r="J34" i="4"/>
  <c r="H34" i="4"/>
  <c r="G34" i="4"/>
  <c r="F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D33" i="4" s="1"/>
  <c r="A33" i="4" s="1"/>
  <c r="L33" i="4"/>
  <c r="J33" i="4"/>
  <c r="H33" i="4"/>
  <c r="G33" i="4"/>
  <c r="F33" i="4"/>
  <c r="Y32" i="4"/>
  <c r="X32" i="4"/>
  <c r="W32" i="4"/>
  <c r="V32" i="4"/>
  <c r="P32" i="4"/>
  <c r="O32" i="4"/>
  <c r="N32" i="4"/>
  <c r="M32" i="4"/>
  <c r="D32" i="4" s="1"/>
  <c r="A32" i="4" s="1"/>
  <c r="L32" i="4"/>
  <c r="J32" i="4"/>
  <c r="H32" i="4"/>
  <c r="G32" i="4"/>
  <c r="F32" i="4"/>
  <c r="Y31" i="4"/>
  <c r="X31" i="4"/>
  <c r="W31" i="4"/>
  <c r="V31" i="4"/>
  <c r="P31" i="4"/>
  <c r="O31" i="4"/>
  <c r="N31" i="4"/>
  <c r="M31" i="4"/>
  <c r="D31" i="4" s="1"/>
  <c r="A31" i="4" s="1"/>
  <c r="L31" i="4"/>
  <c r="J31" i="4"/>
  <c r="H31" i="4"/>
  <c r="G31" i="4"/>
  <c r="F31" i="4"/>
  <c r="Y30" i="4"/>
  <c r="X30" i="4"/>
  <c r="W30" i="4"/>
  <c r="V30" i="4"/>
  <c r="P30" i="4"/>
  <c r="O30" i="4"/>
  <c r="N30" i="4"/>
  <c r="M30" i="4"/>
  <c r="D30" i="4" s="1"/>
  <c r="A30" i="4" s="1"/>
  <c r="L30" i="4"/>
  <c r="J30" i="4"/>
  <c r="H30" i="4"/>
  <c r="G30" i="4"/>
  <c r="F30" i="4"/>
  <c r="Y29" i="4"/>
  <c r="X29" i="4"/>
  <c r="W29" i="4"/>
  <c r="V29" i="4"/>
  <c r="P29" i="4"/>
  <c r="O29" i="4"/>
  <c r="N29" i="4"/>
  <c r="L29" i="4"/>
  <c r="F29" i="4"/>
  <c r="Y28" i="4"/>
  <c r="X28" i="4"/>
  <c r="W28" i="4"/>
  <c r="V28" i="4"/>
  <c r="P28" i="4"/>
  <c r="O28" i="4"/>
  <c r="N28" i="4"/>
  <c r="L28" i="4"/>
  <c r="F28" i="4"/>
  <c r="Z27" i="4"/>
  <c r="AB27" i="4" s="1"/>
  <c r="AE27" i="4" s="1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D27" i="4" s="1"/>
  <c r="A27" i="4" s="1"/>
  <c r="L27" i="4"/>
  <c r="J27" i="4"/>
  <c r="H27" i="4"/>
  <c r="G27" i="4"/>
  <c r="F27" i="4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E38" i="6"/>
  <c r="C38" i="6"/>
  <c r="B38" i="6"/>
  <c r="A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E37" i="6"/>
  <c r="C37" i="6"/>
  <c r="B37" i="6"/>
  <c r="A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E36" i="6"/>
  <c r="C36" i="6"/>
  <c r="B36" i="6"/>
  <c r="A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E35" i="6"/>
  <c r="C35" i="6"/>
  <c r="B35" i="6"/>
  <c r="A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E34" i="6"/>
  <c r="C34" i="6"/>
  <c r="B34" i="6"/>
  <c r="A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E33" i="6"/>
  <c r="C33" i="6"/>
  <c r="B33" i="6"/>
  <c r="A33" i="6"/>
  <c r="T32" i="6"/>
  <c r="S32" i="6"/>
  <c r="R32" i="6"/>
  <c r="Q32" i="6"/>
  <c r="K32" i="6"/>
  <c r="J32" i="6"/>
  <c r="I32" i="6"/>
  <c r="H32" i="6"/>
  <c r="G32" i="6"/>
  <c r="E32" i="6"/>
  <c r="C32" i="6"/>
  <c r="B32" i="6"/>
  <c r="A32" i="6"/>
  <c r="T31" i="6"/>
  <c r="S31" i="6"/>
  <c r="R31" i="6"/>
  <c r="Q31" i="6"/>
  <c r="K31" i="6"/>
  <c r="J31" i="6"/>
  <c r="I31" i="6"/>
  <c r="H31" i="6"/>
  <c r="G31" i="6"/>
  <c r="E31" i="6"/>
  <c r="C31" i="6"/>
  <c r="B31" i="6"/>
  <c r="A31" i="6"/>
  <c r="T30" i="6"/>
  <c r="S30" i="6"/>
  <c r="R30" i="6"/>
  <c r="Q30" i="6"/>
  <c r="K30" i="6"/>
  <c r="J30" i="6"/>
  <c r="I30" i="6"/>
  <c r="H30" i="6"/>
  <c r="G30" i="6"/>
  <c r="E30" i="6"/>
  <c r="C30" i="6"/>
  <c r="B30" i="6"/>
  <c r="A30" i="6"/>
  <c r="T29" i="6"/>
  <c r="S29" i="6"/>
  <c r="R29" i="6"/>
  <c r="Q29" i="6"/>
  <c r="K29" i="6"/>
  <c r="J29" i="6"/>
  <c r="I29" i="6"/>
  <c r="G29" i="6"/>
  <c r="A29" i="6"/>
  <c r="T28" i="6"/>
  <c r="S28" i="6"/>
  <c r="R28" i="6"/>
  <c r="Q28" i="6"/>
  <c r="K28" i="6"/>
  <c r="J28" i="6"/>
  <c r="I28" i="6"/>
  <c r="G28" i="6"/>
  <c r="A28" i="6"/>
  <c r="U27" i="6"/>
  <c r="W27" i="6" s="1"/>
  <c r="Y27" i="6" s="1"/>
  <c r="Z27" i="6" s="1"/>
  <c r="AA27" i="6" s="1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E27" i="6"/>
  <c r="C27" i="6"/>
  <c r="B27" i="6"/>
  <c r="A27" i="6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E38" i="5" s="1"/>
  <c r="C38" i="5" s="1"/>
  <c r="B38" i="5" s="1"/>
  <c r="A38" i="5" s="1"/>
  <c r="M38" i="5"/>
  <c r="K38" i="5"/>
  <c r="I38" i="5"/>
  <c r="H38" i="5"/>
  <c r="G38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E37" i="5" s="1"/>
  <c r="C37" i="5" s="1"/>
  <c r="B37" i="5" s="1"/>
  <c r="A37" i="5" s="1"/>
  <c r="M37" i="5"/>
  <c r="K37" i="5"/>
  <c r="I37" i="5"/>
  <c r="H37" i="5"/>
  <c r="G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E36" i="5" s="1"/>
  <c r="C36" i="5" s="1"/>
  <c r="B36" i="5" s="1"/>
  <c r="A36" i="5" s="1"/>
  <c r="M36" i="5"/>
  <c r="K36" i="5"/>
  <c r="I36" i="5"/>
  <c r="H36" i="5"/>
  <c r="G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E35" i="5" s="1"/>
  <c r="C35" i="5" s="1"/>
  <c r="B35" i="5" s="1"/>
  <c r="A35" i="5" s="1"/>
  <c r="M35" i="5"/>
  <c r="K35" i="5"/>
  <c r="I35" i="5"/>
  <c r="H35" i="5"/>
  <c r="G35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E34" i="5" s="1"/>
  <c r="C34" i="5" s="1"/>
  <c r="B34" i="5" s="1"/>
  <c r="A34" i="5" s="1"/>
  <c r="M34" i="5"/>
  <c r="K34" i="5"/>
  <c r="I34" i="5"/>
  <c r="H34" i="5"/>
  <c r="G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E33" i="5" s="1"/>
  <c r="C33" i="5" s="1"/>
  <c r="B33" i="5" s="1"/>
  <c r="A33" i="5" s="1"/>
  <c r="M33" i="5"/>
  <c r="K33" i="5"/>
  <c r="I33" i="5"/>
  <c r="H33" i="5"/>
  <c r="G33" i="5"/>
  <c r="Z32" i="5"/>
  <c r="Y32" i="5"/>
  <c r="X32" i="5"/>
  <c r="W32" i="5"/>
  <c r="Q32" i="5"/>
  <c r="P32" i="5"/>
  <c r="O32" i="5"/>
  <c r="N32" i="5"/>
  <c r="E32" i="5" s="1"/>
  <c r="C32" i="5" s="1"/>
  <c r="B32" i="5" s="1"/>
  <c r="A32" i="5" s="1"/>
  <c r="M32" i="5"/>
  <c r="K32" i="5"/>
  <c r="I32" i="5"/>
  <c r="H32" i="5"/>
  <c r="G32" i="5"/>
  <c r="Z31" i="5"/>
  <c r="Y31" i="5"/>
  <c r="X31" i="5"/>
  <c r="W31" i="5"/>
  <c r="Q31" i="5"/>
  <c r="P31" i="5"/>
  <c r="O31" i="5"/>
  <c r="N31" i="5"/>
  <c r="E31" i="5" s="1"/>
  <c r="C31" i="5" s="1"/>
  <c r="B31" i="5" s="1"/>
  <c r="A31" i="5" s="1"/>
  <c r="M31" i="5"/>
  <c r="K31" i="5"/>
  <c r="I31" i="5"/>
  <c r="H31" i="5"/>
  <c r="G31" i="5"/>
  <c r="Z30" i="5"/>
  <c r="Y30" i="5"/>
  <c r="X30" i="5"/>
  <c r="W30" i="5"/>
  <c r="Q30" i="5"/>
  <c r="P30" i="5"/>
  <c r="O30" i="5"/>
  <c r="N30" i="5"/>
  <c r="E30" i="5" s="1"/>
  <c r="C30" i="5" s="1"/>
  <c r="B30" i="5" s="1"/>
  <c r="A30" i="5" s="1"/>
  <c r="M30" i="5"/>
  <c r="K30" i="5"/>
  <c r="I30" i="5"/>
  <c r="H30" i="5"/>
  <c r="G30" i="5"/>
  <c r="M29" i="5"/>
  <c r="Z28" i="5"/>
  <c r="Y28" i="5"/>
  <c r="X28" i="5"/>
  <c r="W28" i="5"/>
  <c r="Q28" i="5"/>
  <c r="P28" i="5"/>
  <c r="O28" i="5"/>
  <c r="M28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E27" i="5" s="1"/>
  <c r="C27" i="5" s="1"/>
  <c r="B27" i="5" s="1"/>
  <c r="A27" i="5" s="1"/>
  <c r="M27" i="5"/>
  <c r="K27" i="5"/>
  <c r="I27" i="5"/>
  <c r="H27" i="5"/>
  <c r="G27" i="5"/>
  <c r="B55" i="9"/>
  <c r="A55" i="9" s="1"/>
  <c r="B54" i="9"/>
  <c r="A54" i="9" s="1"/>
  <c r="B46" i="9"/>
  <c r="A46" i="9" s="1"/>
  <c r="V32" i="1" l="1"/>
  <c r="L32" i="1"/>
  <c r="V31" i="1"/>
  <c r="L31" i="1"/>
  <c r="V30" i="1"/>
  <c r="L30" i="1"/>
  <c r="M30" i="1" s="1"/>
  <c r="H49" i="1"/>
  <c r="N30" i="1" l="1"/>
  <c r="R30" i="4"/>
  <c r="M30" i="6"/>
  <c r="S30" i="5"/>
  <c r="R30" i="3"/>
  <c r="AA31" i="5"/>
  <c r="Z31" i="3"/>
  <c r="AB31" i="3" s="1"/>
  <c r="AE31" i="3" s="1"/>
  <c r="U31" i="6"/>
  <c r="W31" i="6" s="1"/>
  <c r="Y31" i="6" s="1"/>
  <c r="Z31" i="6" s="1"/>
  <c r="AA31" i="6" s="1"/>
  <c r="Z31" i="4"/>
  <c r="AB31" i="4" s="1"/>
  <c r="AE31" i="4" s="1"/>
  <c r="Z30" i="3"/>
  <c r="AB30" i="3" s="1"/>
  <c r="AE30" i="3" s="1"/>
  <c r="U30" i="6"/>
  <c r="W30" i="6" s="1"/>
  <c r="Y30" i="6" s="1"/>
  <c r="Z30" i="6" s="1"/>
  <c r="AA30" i="6" s="1"/>
  <c r="Z30" i="4"/>
  <c r="AB30" i="4" s="1"/>
  <c r="AE30" i="4" s="1"/>
  <c r="AA30" i="5"/>
  <c r="R32" i="5"/>
  <c r="Q32" i="3"/>
  <c r="Q32" i="4"/>
  <c r="L32" i="6"/>
  <c r="M31" i="1"/>
  <c r="Q31" i="3"/>
  <c r="L31" i="6"/>
  <c r="Q31" i="4"/>
  <c r="R31" i="5"/>
  <c r="I49" i="1"/>
  <c r="K49" i="9"/>
  <c r="M32" i="1"/>
  <c r="L30" i="6"/>
  <c r="Q30" i="4"/>
  <c r="R30" i="5"/>
  <c r="Q30" i="3"/>
  <c r="U32" i="6"/>
  <c r="W32" i="6" s="1"/>
  <c r="Y32" i="6" s="1"/>
  <c r="Z32" i="6" s="1"/>
  <c r="AA32" i="6" s="1"/>
  <c r="Z32" i="4"/>
  <c r="AB32" i="4" s="1"/>
  <c r="AE32" i="4" s="1"/>
  <c r="AA32" i="5"/>
  <c r="Z32" i="3"/>
  <c r="AB32" i="3" s="1"/>
  <c r="AE32" i="3" s="1"/>
  <c r="D10" i="7"/>
  <c r="L49" i="9" l="1"/>
  <c r="B49" i="9" s="1"/>
  <c r="A49" i="9" s="1"/>
  <c r="L49" i="1"/>
  <c r="N31" i="1"/>
  <c r="R31" i="3"/>
  <c r="M31" i="6"/>
  <c r="R31" i="4"/>
  <c r="S31" i="5"/>
  <c r="N32" i="1"/>
  <c r="S32" i="5"/>
  <c r="R32" i="3"/>
  <c r="R32" i="4"/>
  <c r="M32" i="6"/>
  <c r="S30" i="4"/>
  <c r="N30" i="6"/>
  <c r="T30" i="5"/>
  <c r="S30" i="3"/>
  <c r="O30" i="1"/>
  <c r="A44" i="1"/>
  <c r="D44" i="9" s="1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H45" i="1"/>
  <c r="I44" i="1"/>
  <c r="C47" i="1"/>
  <c r="F47" i="9" s="1"/>
  <c r="C11" i="1"/>
  <c r="C12" i="1" s="1"/>
  <c r="P4" i="9"/>
  <c r="P3" i="9"/>
  <c r="J2" i="9"/>
  <c r="Q1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20" i="4"/>
  <c r="J19" i="4"/>
  <c r="J18" i="4"/>
  <c r="H10" i="4"/>
  <c r="G16" i="4"/>
  <c r="G15" i="4"/>
  <c r="G14" i="4"/>
  <c r="G13" i="4"/>
  <c r="G12" i="4"/>
  <c r="G11" i="4"/>
  <c r="G10" i="4"/>
  <c r="F10" i="4"/>
  <c r="F10" i="7"/>
  <c r="E45" i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M10" i="3"/>
  <c r="D10" i="3" s="1"/>
  <c r="M10" i="4"/>
  <c r="D10" i="4" s="1"/>
  <c r="H10" i="6"/>
  <c r="N10" i="5"/>
  <c r="E10" i="5" s="1"/>
  <c r="C10" i="5" s="1"/>
  <c r="O32" i="1" l="1"/>
  <c r="T32" i="5"/>
  <c r="S32" i="3"/>
  <c r="N32" i="6"/>
  <c r="S32" i="4"/>
  <c r="U30" i="5"/>
  <c r="T30" i="4"/>
  <c r="O30" i="6"/>
  <c r="T30" i="3"/>
  <c r="L44" i="9"/>
  <c r="B44" i="9" s="1"/>
  <c r="A44" i="9" s="1"/>
  <c r="L44" i="1"/>
  <c r="J28" i="4"/>
  <c r="E28" i="6"/>
  <c r="K28" i="5"/>
  <c r="H45" i="9"/>
  <c r="J28" i="3"/>
  <c r="I45" i="1"/>
  <c r="L45" i="9" s="1"/>
  <c r="B45" i="9" s="1"/>
  <c r="A45" i="9" s="1"/>
  <c r="K45" i="9"/>
  <c r="O31" i="1"/>
  <c r="N31" i="6"/>
  <c r="S31" i="4"/>
  <c r="T31" i="5"/>
  <c r="S31" i="3"/>
  <c r="O49" i="9"/>
  <c r="M49" i="1"/>
  <c r="N49" i="1" s="1"/>
  <c r="O49" i="1" s="1"/>
  <c r="P49" i="1" s="1"/>
  <c r="R49" i="1" s="1"/>
  <c r="P30" i="1"/>
  <c r="F11" i="7"/>
  <c r="I11" i="5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E47" i="1"/>
  <c r="H47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J45" i="1" l="1"/>
  <c r="M28" i="4" s="1"/>
  <c r="D28" i="4" s="1"/>
  <c r="A28" i="4" s="1"/>
  <c r="H13" i="3"/>
  <c r="H13" i="4"/>
  <c r="P31" i="1"/>
  <c r="O31" i="6"/>
  <c r="U31" i="5"/>
  <c r="T31" i="4"/>
  <c r="T31" i="3"/>
  <c r="L45" i="1"/>
  <c r="C13" i="6"/>
  <c r="I13" i="5"/>
  <c r="H28" i="6"/>
  <c r="M45" i="9"/>
  <c r="N28" i="5"/>
  <c r="E28" i="5" s="1"/>
  <c r="C28" i="5" s="1"/>
  <c r="B28" i="5" s="1"/>
  <c r="A28" i="5" s="1"/>
  <c r="V30" i="5"/>
  <c r="U30" i="3"/>
  <c r="U30" i="4"/>
  <c r="P30" i="6"/>
  <c r="M44" i="1"/>
  <c r="N44" i="1" s="1"/>
  <c r="O44" i="9"/>
  <c r="P32" i="1"/>
  <c r="U32" i="5"/>
  <c r="T32" i="3"/>
  <c r="O32" i="6"/>
  <c r="T32" i="4"/>
  <c r="Z11" i="3"/>
  <c r="AB11" i="3" s="1"/>
  <c r="AE11" i="3" s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M28" i="3" l="1"/>
  <c r="D28" i="3" s="1"/>
  <c r="A28" i="3" s="1"/>
  <c r="M45" i="1"/>
  <c r="L28" i="6"/>
  <c r="Q28" i="3"/>
  <c r="R28" i="5"/>
  <c r="Q28" i="4"/>
  <c r="O45" i="9"/>
  <c r="U32" i="3"/>
  <c r="V32" i="5"/>
  <c r="P32" i="6"/>
  <c r="U32" i="4"/>
  <c r="P31" i="6"/>
  <c r="U31" i="4"/>
  <c r="V31" i="5"/>
  <c r="U31" i="3"/>
  <c r="O44" i="1"/>
  <c r="J13" i="4"/>
  <c r="E13" i="6"/>
  <c r="J13" i="3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E50" i="1"/>
  <c r="H50" i="9" s="1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N45" i="1" l="1"/>
  <c r="M28" i="6"/>
  <c r="R28" i="3"/>
  <c r="S28" i="5"/>
  <c r="R28" i="4"/>
  <c r="P44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H16" i="4"/>
  <c r="C16" i="6"/>
  <c r="I16" i="5"/>
  <c r="H16" i="3"/>
  <c r="K15" i="5"/>
  <c r="E15" i="6"/>
  <c r="J15" i="4"/>
  <c r="J15" i="3"/>
  <c r="U11" i="3"/>
  <c r="S11" i="4"/>
  <c r="T11" i="5"/>
  <c r="N11" i="6"/>
  <c r="O45" i="1" l="1"/>
  <c r="N28" i="6"/>
  <c r="T28" i="5"/>
  <c r="S28" i="3"/>
  <c r="S28" i="4"/>
  <c r="M13" i="3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E16" i="6"/>
  <c r="J16" i="4"/>
  <c r="K16" i="5"/>
  <c r="J16" i="3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P45" i="1"/>
  <c r="U28" i="5"/>
  <c r="T28" i="3"/>
  <c r="T28" i="4"/>
  <c r="O28" i="6"/>
  <c r="X44" i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AB11" i="4"/>
  <c r="U28" i="3" l="1"/>
  <c r="U28" i="4"/>
  <c r="P28" i="6"/>
  <c r="V28" i="5"/>
  <c r="R45" i="1"/>
  <c r="V45" i="1"/>
  <c r="L14" i="1"/>
  <c r="V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AA9" i="5"/>
  <c r="W45" i="1" l="1"/>
  <c r="U45" i="1"/>
  <c r="G47" i="1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AB12" i="4"/>
  <c r="AE12" i="4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J47" i="9" l="1"/>
  <c r="H47" i="1"/>
  <c r="N14" i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W13" i="6"/>
  <c r="Y13" i="6" s="1"/>
  <c r="Z13" i="6" s="1"/>
  <c r="AA13" i="6" s="1"/>
  <c r="AB13" i="4"/>
  <c r="AE13" i="4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I47" i="1" l="1"/>
  <c r="K47" i="9"/>
  <c r="J46" i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AB14" i="4"/>
  <c r="AE14" i="4" s="1"/>
  <c r="W14" i="6"/>
  <c r="Y14" i="6" s="1"/>
  <c r="Z14" i="6" s="1"/>
  <c r="AA14" i="6" s="1"/>
  <c r="M29" i="4" l="1"/>
  <c r="D29" i="4" s="1"/>
  <c r="A29" i="4" s="1"/>
  <c r="M46" i="9"/>
  <c r="M29" i="3"/>
  <c r="D29" i="3" s="1"/>
  <c r="A29" i="3" s="1"/>
  <c r="N29" i="5"/>
  <c r="E29" i="5" s="1"/>
  <c r="C29" i="5" s="1"/>
  <c r="B29" i="5" s="1"/>
  <c r="A29" i="5" s="1"/>
  <c r="H29" i="6"/>
  <c r="L47" i="9"/>
  <c r="B47" i="9" s="1"/>
  <c r="A47" i="9" s="1"/>
  <c r="L47" i="1"/>
  <c r="M46" i="1"/>
  <c r="N15" i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R29" i="3" l="1"/>
  <c r="M29" i="6"/>
  <c r="S29" i="5"/>
  <c r="R29" i="4"/>
  <c r="N46" i="1"/>
  <c r="M47" i="1"/>
  <c r="N47" i="1" s="1"/>
  <c r="O47" i="1" s="1"/>
  <c r="P47" i="1" s="1"/>
  <c r="O47" i="9"/>
  <c r="N17" i="5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V33" i="1"/>
  <c r="V49" i="1"/>
  <c r="U49" i="1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Z33" i="3" l="1"/>
  <c r="AB33" i="3" s="1"/>
  <c r="AE33" i="3" s="1"/>
  <c r="AA33" i="5"/>
  <c r="U33" i="6"/>
  <c r="W33" i="6" s="1"/>
  <c r="Y33" i="6" s="1"/>
  <c r="Z33" i="6" s="1"/>
  <c r="AA33" i="6" s="1"/>
  <c r="Z33" i="4"/>
  <c r="AB33" i="4" s="1"/>
  <c r="AE33" i="4" s="1"/>
  <c r="R47" i="1"/>
  <c r="V47" i="1"/>
  <c r="T29" i="5"/>
  <c r="S29" i="4"/>
  <c r="N29" i="6"/>
  <c r="S29" i="3"/>
  <c r="O46" i="1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W49" i="1"/>
  <c r="D16" i="3"/>
  <c r="A16" i="3" s="1"/>
  <c r="B16" i="5"/>
  <c r="A16" i="5" s="1"/>
  <c r="U29" i="5" l="1"/>
  <c r="O29" i="6"/>
  <c r="T29" i="4"/>
  <c r="T29" i="3"/>
  <c r="W47" i="1"/>
  <c r="U47" i="1"/>
  <c r="P46" i="1"/>
  <c r="N18" i="5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V34" i="1"/>
  <c r="AB16" i="4"/>
  <c r="AE16" i="4" s="1"/>
  <c r="W16" i="6"/>
  <c r="Y16" i="6" s="1"/>
  <c r="Z16" i="6" s="1"/>
  <c r="AA16" i="6" s="1"/>
  <c r="P29" i="6" l="1"/>
  <c r="U29" i="4"/>
  <c r="V29" i="5"/>
  <c r="U29" i="3"/>
  <c r="Z34" i="4"/>
  <c r="AB34" i="4" s="1"/>
  <c r="AE34" i="4" s="1"/>
  <c r="AA34" i="5"/>
  <c r="Z34" i="3"/>
  <c r="AB34" i="3" s="1"/>
  <c r="AE34" i="3" s="1"/>
  <c r="U34" i="6"/>
  <c r="W34" i="6" s="1"/>
  <c r="Y34" i="6" s="1"/>
  <c r="Z34" i="6" s="1"/>
  <c r="AA34" i="6" s="1"/>
  <c r="Q46" i="1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V35" i="1"/>
  <c r="H50" i="1"/>
  <c r="K50" i="9" s="1"/>
  <c r="Z35" i="4" l="1"/>
  <c r="AB35" i="4" s="1"/>
  <c r="AE35" i="4" s="1"/>
  <c r="U35" i="6"/>
  <c r="W35" i="6" s="1"/>
  <c r="Y35" i="6" s="1"/>
  <c r="Z35" i="6" s="1"/>
  <c r="AA35" i="6" s="1"/>
  <c r="AA35" i="5"/>
  <c r="Z35" i="3"/>
  <c r="AB35" i="3" s="1"/>
  <c r="AE35" i="3" s="1"/>
  <c r="I50" i="1"/>
  <c r="L50" i="9" s="1"/>
  <c r="B50" i="9" s="1"/>
  <c r="A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L50" i="1" l="1"/>
  <c r="O50" i="9" s="1"/>
  <c r="H48" i="1"/>
  <c r="K48" i="9" s="1"/>
  <c r="U18" i="3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V36" i="1"/>
  <c r="M50" i="1" l="1"/>
  <c r="AA36" i="5"/>
  <c r="Z36" i="3"/>
  <c r="AB36" i="3" s="1"/>
  <c r="AE36" i="3" s="1"/>
  <c r="Z36" i="4"/>
  <c r="AB36" i="4" s="1"/>
  <c r="AE36" i="4" s="1"/>
  <c r="U36" i="6"/>
  <c r="W36" i="6" s="1"/>
  <c r="Y36" i="6" s="1"/>
  <c r="Z36" i="6" s="1"/>
  <c r="AA36" i="6" s="1"/>
  <c r="N50" i="1"/>
  <c r="I48" i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A45" i="1"/>
  <c r="L48" i="9" l="1"/>
  <c r="B48" i="9" s="1"/>
  <c r="A48" i="9" s="1"/>
  <c r="L48" i="1"/>
  <c r="O48" i="9" s="1"/>
  <c r="G28" i="5"/>
  <c r="D45" i="9"/>
  <c r="O50" i="1"/>
  <c r="S20" i="5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V37" i="1"/>
  <c r="A46" i="1"/>
  <c r="A11" i="1"/>
  <c r="G29" i="5" l="1"/>
  <c r="D46" i="9"/>
  <c r="U37" i="6"/>
  <c r="W37" i="6" s="1"/>
  <c r="Y37" i="6" s="1"/>
  <c r="Z37" i="6" s="1"/>
  <c r="AA37" i="6" s="1"/>
  <c r="AA37" i="5"/>
  <c r="Z37" i="3"/>
  <c r="AB37" i="3" s="1"/>
  <c r="AE37" i="3" s="1"/>
  <c r="Z37" i="4"/>
  <c r="AB37" i="4" s="1"/>
  <c r="AE37" i="4" s="1"/>
  <c r="P50" i="1"/>
  <c r="M48" i="1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A47" i="1"/>
  <c r="D47" i="9" s="1"/>
  <c r="F11" i="3"/>
  <c r="G11" i="5"/>
  <c r="A11" i="6"/>
  <c r="F11" i="4"/>
  <c r="A12" i="1"/>
  <c r="V50" i="1" l="1"/>
  <c r="R50" i="1"/>
  <c r="N48" i="1"/>
  <c r="V20" i="5"/>
  <c r="P20" i="6"/>
  <c r="U20" i="4"/>
  <c r="U20" i="3"/>
  <c r="S21" i="5"/>
  <c r="R21" i="3"/>
  <c r="R21" i="4"/>
  <c r="M21" i="6"/>
  <c r="V38" i="1"/>
  <c r="A48" i="1"/>
  <c r="D48" i="9" s="1"/>
  <c r="A12" i="6"/>
  <c r="F12" i="4"/>
  <c r="F12" i="3"/>
  <c r="G12" i="5"/>
  <c r="A13" i="1"/>
  <c r="AA38" i="5" l="1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U50" i="1"/>
  <c r="W50" i="1"/>
  <c r="O48" i="1"/>
  <c r="N21" i="6"/>
  <c r="S21" i="4"/>
  <c r="T21" i="5"/>
  <c r="S21" i="3"/>
  <c r="U20" i="5"/>
  <c r="O20" i="6"/>
  <c r="T20" i="4"/>
  <c r="T20" i="3"/>
  <c r="A49" i="1"/>
  <c r="D49" i="9" s="1"/>
  <c r="A13" i="6"/>
  <c r="G13" i="5"/>
  <c r="F13" i="4"/>
  <c r="F13" i="3"/>
  <c r="A14" i="1"/>
  <c r="P48" i="1" l="1"/>
  <c r="V48" i="1" s="1"/>
  <c r="U21" i="4"/>
  <c r="U21" i="3"/>
  <c r="P21" i="6"/>
  <c r="V21" i="5"/>
  <c r="A50" i="1"/>
  <c r="D50" i="9" s="1"/>
  <c r="G14" i="5"/>
  <c r="F14" i="4"/>
  <c r="F14" i="3"/>
  <c r="A14" i="6"/>
  <c r="A15" i="1"/>
  <c r="W48" i="1" l="1"/>
  <c r="U48" i="1"/>
  <c r="R48" i="1"/>
  <c r="U21" i="5"/>
  <c r="T21" i="4"/>
  <c r="T21" i="3"/>
  <c r="O21" i="6"/>
  <c r="G15" i="5"/>
  <c r="F15" i="4"/>
  <c r="A15" i="6"/>
  <c r="F15" i="3"/>
  <c r="A16" i="6" l="1"/>
  <c r="F16" i="4"/>
  <c r="F16" i="3"/>
  <c r="G16" i="5"/>
  <c r="A17" i="6" l="1"/>
  <c r="G17" i="5"/>
  <c r="F17" i="4"/>
  <c r="F17" i="3"/>
  <c r="A18" i="6" l="1"/>
  <c r="F18" i="4"/>
  <c r="G18" i="5"/>
  <c r="F18" i="3"/>
  <c r="F19" i="4" l="1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<sst xmlns="http://schemas.openxmlformats.org/spreadsheetml/2006/main" count="597" uniqueCount="169">
  <si>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</si>
  <si>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</si>
  <si>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</si>
  <si>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</si>
  <si>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</si>
  <si>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</si>
  <si>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</si>
  <si>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</si>
  <si>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</si>
  <si>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</si>
  <si>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</si>
  <si>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</si>
  <si>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</si>
  <si>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</si>
  <si>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</si>
  <si>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</si>
  <si>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</si>
  <si>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</si>
  <si>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</si>
  <si>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</si>
  <si>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</si>
  <si>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</si>
  <si>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</si>
  <si>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</si>
  <si>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</si>
  <si>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</si>
  <si>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</si>
  <si>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</si>
  <si>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</si>
  <si>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</si>
  <si>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</si>
  <si>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</si>
  <si>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</si>
  <si>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</si>
  <si>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</si>
  <si>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</si>
  <si>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</si>
  <si>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</si>
  <si>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</si>
  <si>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</si>
  <si>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</si>
  <si>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</si>
  <si>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</si>
  <si>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</si>
  <si>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</si>
  <si>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</si>
  <si>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</si>
  <si>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</si>
  <si>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</si>
  <si>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</si>
  <si>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</si>
  <si>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</si>
  <si>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</si>
  <si>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</si>
  <si>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</si>
  <si>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</si>
  <si>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</si>
  <si>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</si>
  <si>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</si>
  <si>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</si>
  <si>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</si>
  <si>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</si>
  <si>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</si>
  <si>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</si>
  <si>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</si>
  <si>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</si>
  <si>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</si>
  <si>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</si>
  <si>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</si>
  <si>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</si>
  <si>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</si>
  <si>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</si>
  <si>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</si>
  <si>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</si>
  <si>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</si>
  <si>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</si>
  <si>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</si>
  <si>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</si>
  <si>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</si>
  <si>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</si>
  <si>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</si>
  <si>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</si>
  <si>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</si>
  <si>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</si>
  <si>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</si>
  <si>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</si>
  <si>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</si>
  <si>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</si>
  <si>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</si>
  <si>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</si>
  <si>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</si>
  <si>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</si>
  <si>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</si>
  <si>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</si>
  <si>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</si>
  <si>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</si>
  <si>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</si>
  <si>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</si>
  <si>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</si>
  <si>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</si>
  <si>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</si>
  <si>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</si>
  <si>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</si>
  <si>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</si>
  <si>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</si>
  <si>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</si>
  <si>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</si>
  <si>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</si>
  <si>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</si>
  <si>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</si>
  <si>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</si>
  <si>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</si>
  <si>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</si>
  <si>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</si>
  <si>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</si>
  <si>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</si>
  <si>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</si>
  <si>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</si>
  <si>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</si>
  <si>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</si>
  <si>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</si>
  <si>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</si>
  <si>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</si>
  <si>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</si>
  <si>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</si>
  <si>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</si>
  <si>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</si>
  <si>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</si>
  <si>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</si>
  <si>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</si>
  <si>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</si>
  <si>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</si>
  <si>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</si>
  <si>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</si>
  <si>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</si>
  <si>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</si>
  <si>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</si>
  <si>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</si>
  <si>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</si>
  <si>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</si>
  <si>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</si>
  <si>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</si>
  <si>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</si>
  <si>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</si>
  <si>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</si>
  <si>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</si>
  <si>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</si>
  <si>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</si>
  <si>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</si>
  <si>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</si>
  <si>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</si>
  <si>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</si>
  <si>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上海</t>
    <rPh sb="0" eb="2">
      <t>シャンハイ</t>
    </rPh>
    <phoneticPr fontId="17"/>
  </si>
  <si>
    <t>【CJ2&amp;3】日本 - 上海</t>
    <rPh sb="7" eb="9">
      <t>ニホン</t>
    </rPh>
    <phoneticPr fontId="17"/>
  </si>
  <si>
    <t>【CJ2&amp;3】上海 - 日本</t>
    <rPh sb="7" eb="9">
      <t>シャンハイ</t>
    </rPh>
    <rPh sb="12" eb="14">
      <t>ニホン</t>
    </rPh>
    <phoneticPr fontId="17"/>
  </si>
  <si>
    <t>ISARA BHUM</t>
    <phoneticPr fontId="17"/>
  </si>
  <si>
    <t>SKIP</t>
    <phoneticPr fontId="17"/>
  </si>
  <si>
    <t>SKIP</t>
    <phoneticPr fontId="17"/>
  </si>
  <si>
    <t>B VESSEL</t>
    <phoneticPr fontId="17"/>
  </si>
  <si>
    <t>E</t>
    <phoneticPr fontId="17"/>
  </si>
  <si>
    <t>W</t>
    <phoneticPr fontId="17"/>
  </si>
  <si>
    <t>K-PACIFIC</t>
    <phoneticPr fontId="17"/>
  </si>
  <si>
    <t>D</t>
    <phoneticPr fontId="17"/>
  </si>
  <si>
    <t>TEL 03-6775-31229</t>
    <phoneticPr fontId="17"/>
  </si>
  <si>
    <t>見積（東京）</t>
    <phoneticPr fontId="17"/>
  </si>
  <si>
    <t>TEL 03-6775-3206,3207,3208</t>
    <phoneticPr fontId="17"/>
  </si>
  <si>
    <t>ブッキング(東京）</t>
    <rPh sb="6" eb="8">
      <t>トウキョウ</t>
    </rPh>
    <phoneticPr fontId="17"/>
  </si>
  <si>
    <r>
      <t>No.</t>
    </r>
    <r>
      <rPr>
        <sz val="11"/>
        <color rgb="FFFF0000"/>
        <rFont val="Yu Mincho"/>
        <family val="1"/>
      </rPr>
      <t>579-4</t>
    </r>
    <phoneticPr fontId="17"/>
  </si>
  <si>
    <t>岩国</t>
    <rPh sb="0" eb="2">
      <t>イワクニ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</si>
</sst>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8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8" fontId="22" fillId="8" borderId="7" xfId="0" applyNumberFormat="1" applyFont="1" applyFill="1" applyBorder="1">
      <alignment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8" borderId="4" xfId="0" applyNumberFormat="1" applyFont="1" applyFill="1" applyBorder="1" applyAlignment="1">
      <alignment horizontal="center" vertical="center"/>
    </xf>
    <xf numFmtId="178" fontId="19" fillId="9" borderId="4" xfId="4" applyNumberFormat="1" applyFont="1" applyFill="1" applyBorder="1" applyAlignment="1">
      <alignment horizontal="center" vertical="center"/>
    </xf>
    <xf numFmtId="0" fontId="22" fillId="10" borderId="4" xfId="4" applyFont="1" applyFill="1" applyBorder="1" applyAlignment="1">
      <alignment horizontal="center" vertical="center" shrinkToFit="1"/>
    </xf>
    <xf numFmtId="0" fontId="22" fillId="10" borderId="7" xfId="4" applyFont="1" applyFill="1" applyBorder="1" applyAlignment="1">
      <alignment horizontal="center" vertical="center" shrinkToFit="1"/>
    </xf>
    <xf numFmtId="180" fontId="7" fillId="0" borderId="3" xfId="4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180" fontId="7" fillId="0" borderId="19" xfId="4" applyNumberFormat="1" applyFont="1" applyBorder="1" applyAlignment="1">
      <alignment horizontal="right" vertical="center"/>
    </xf>
    <xf numFmtId="0" fontId="7" fillId="0" borderId="14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80" fontId="19" fillId="8" borderId="8" xfId="4" applyNumberFormat="1" applyFont="1" applyFill="1" applyBorder="1" applyAlignment="1">
      <alignment horizontal="right" vertical="center"/>
    </xf>
    <xf numFmtId="49" fontId="19" fillId="8" borderId="0" xfId="4" applyNumberFormat="1" applyFont="1" applyFill="1" applyAlignment="1">
      <alignment horizontal="left" vertical="center"/>
    </xf>
    <xf numFmtId="180" fontId="19" fillId="8" borderId="18" xfId="4" applyNumberFormat="1" applyFont="1" applyFill="1" applyBorder="1" applyAlignment="1">
      <alignment horizontal="right" vertical="center"/>
    </xf>
    <xf numFmtId="49" fontId="19" fillId="8" borderId="12" xfId="4" applyNumberFormat="1" applyFont="1" applyFill="1" applyBorder="1" applyAlignment="1">
      <alignment horizontal="left" vertical="center"/>
    </xf>
    <xf numFmtId="0" fontId="22" fillId="2" borderId="4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CCFFFF"/>
      <color rgb="FF3333FF"/>
      <color rgb="FFCCFFCC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72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852715</xdr:colOff>
      <xdr:row>37</xdr:row>
      <xdr:rowOff>108857</xdr:rowOff>
    </xdr:from>
    <xdr:to>
      <xdr:col>13</xdr:col>
      <xdr:colOff>181428</xdr:colOff>
      <xdr:row>43</xdr:row>
      <xdr:rowOff>18143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F44A8FF-3903-B7DC-1F60-D8A1801F30A0}"/>
            </a:ext>
          </a:extLst>
        </xdr:cNvPr>
        <xdr:cNvSpPr/>
      </xdr:nvSpPr>
      <xdr:spPr>
        <a:xfrm>
          <a:off x="9815286" y="7202714"/>
          <a:ext cx="417285" cy="105228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81643</xdr:colOff>
      <xdr:row>34</xdr:row>
      <xdr:rowOff>99786</xdr:rowOff>
    </xdr:from>
    <xdr:to>
      <xdr:col>14</xdr:col>
      <xdr:colOff>45357</xdr:colOff>
      <xdr:row>37</xdr:row>
      <xdr:rowOff>90714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85ED80-0D80-E1ED-DB36-FED4E27E33FD}"/>
            </a:ext>
          </a:extLst>
        </xdr:cNvPr>
        <xdr:cNvSpPr txBox="1"/>
      </xdr:nvSpPr>
      <xdr:spPr>
        <a:xfrm>
          <a:off x="9044214" y="6622143"/>
          <a:ext cx="2140857" cy="5624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REFLECTION</a:t>
          </a:r>
          <a:r>
            <a:rPr kumimoji="1" lang="en-US" altLang="ja-JP" sz="1400" b="1" baseline="0"/>
            <a:t> 2539E</a:t>
          </a:r>
        </a:p>
        <a:p>
          <a:r>
            <a:rPr kumimoji="1" lang="en-US" altLang="ja-JP" sz="1400" b="1"/>
            <a:t>DISHARGE</a:t>
          </a:r>
          <a:r>
            <a:rPr kumimoji="1" lang="en-US" altLang="ja-JP" sz="1400" b="1" baseline="0"/>
            <a:t> ONLY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934358</xdr:colOff>
      <xdr:row>38</xdr:row>
      <xdr:rowOff>145143</xdr:rowOff>
    </xdr:from>
    <xdr:to>
      <xdr:col>26</xdr:col>
      <xdr:colOff>743858</xdr:colOff>
      <xdr:row>47</xdr:row>
      <xdr:rowOff>82303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A381A815-DA8B-44F7-B680-865BB53F49C3}"/>
            </a:ext>
          </a:extLst>
        </xdr:cNvPr>
        <xdr:cNvSpPr txBox="1"/>
      </xdr:nvSpPr>
      <xdr:spPr>
        <a:xfrm>
          <a:off x="12074072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90715</xdr:colOff>
      <xdr:row>38</xdr:row>
      <xdr:rowOff>172357</xdr:rowOff>
    </xdr:from>
    <xdr:to>
      <xdr:col>26</xdr:col>
      <xdr:colOff>743858</xdr:colOff>
      <xdr:row>47</xdr:row>
      <xdr:rowOff>109517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7C2B790D-3EA7-4891-B4C0-EB509BAF842B}"/>
            </a:ext>
          </a:extLst>
        </xdr:cNvPr>
        <xdr:cNvSpPr txBox="1"/>
      </xdr:nvSpPr>
      <xdr:spPr>
        <a:xfrm>
          <a:off x="11783786" y="7456714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145143</xdr:rowOff>
    </xdr:from>
    <xdr:to>
      <xdr:col>30</xdr:col>
      <xdr:colOff>644073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3D71C91-3848-4975-9AEB-9B44BF4305BC}"/>
            </a:ext>
          </a:extLst>
        </xdr:cNvPr>
        <xdr:cNvSpPr txBox="1"/>
      </xdr:nvSpPr>
      <xdr:spPr>
        <a:xfrm>
          <a:off x="12690929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117928</xdr:colOff>
      <xdr:row>39</xdr:row>
      <xdr:rowOff>0</xdr:rowOff>
    </xdr:from>
    <xdr:to>
      <xdr:col>30</xdr:col>
      <xdr:colOff>798286</xdr:colOff>
      <xdr:row>47</xdr:row>
      <xdr:rowOff>127660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6F38D1A3-FF5D-4E77-929D-42E9864E692E}"/>
            </a:ext>
          </a:extLst>
        </xdr:cNvPr>
        <xdr:cNvSpPr txBox="1"/>
      </xdr:nvSpPr>
      <xdr:spPr>
        <a:xfrm>
          <a:off x="12845142" y="7474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1034142</xdr:colOff>
      <xdr:row>55</xdr:row>
      <xdr:rowOff>127000</xdr:rowOff>
    </xdr:from>
    <xdr:to>
      <xdr:col>15</xdr:col>
      <xdr:colOff>870857</xdr:colOff>
      <xdr:row>64</xdr:row>
      <xdr:rowOff>64160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1A25A64-18D2-438E-939D-2F44B40403E0}"/>
            </a:ext>
          </a:extLst>
        </xdr:cNvPr>
        <xdr:cNvSpPr txBox="1"/>
      </xdr:nvSpPr>
      <xdr:spPr>
        <a:xfrm>
          <a:off x="9352642" y="4172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6"/>
  <sheetViews>
    <sheetView tabSelected="1" view="pageBreakPreview" topLeftCell="D1" zoomScale="70" zoomScaleNormal="70" zoomScaleSheetLayoutView="70" workbookViewId="0">
      <selection activeCell="Q9" sqref="Q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7.632812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hidden="1" customWidth="1" outlineLevel="1"/>
    <col min="20" max="20" width="4.453125" style="1" customWidth="1" collapsed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300" t="s">
        <v>121</v>
      </c>
      <c r="H2" s="301"/>
      <c r="I2" s="301"/>
      <c r="J2" s="301"/>
      <c r="K2" s="77"/>
      <c r="L2" s="77"/>
      <c r="M2" s="300" t="s">
        <v>147</v>
      </c>
      <c r="N2" s="301"/>
      <c r="O2" s="301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301"/>
      <c r="H3" s="301"/>
      <c r="I3" s="301"/>
      <c r="J3" s="301"/>
      <c r="K3" s="77"/>
      <c r="L3" s="77"/>
      <c r="M3" s="301"/>
      <c r="N3" s="301"/>
      <c r="O3" s="301"/>
      <c r="P3" s="78"/>
      <c r="Q3" s="78"/>
      <c r="U3" s="10" t="s">
        <v>3</v>
      </c>
      <c r="V3" s="145">
        <v>46091</v>
      </c>
    </row>
    <row r="4" spans="1:25" ht="15.75" customHeight="1">
      <c r="C4" s="4"/>
      <c r="D4" s="4"/>
      <c r="E4" s="4"/>
      <c r="F4" s="4"/>
      <c r="G4" s="302" t="s">
        <v>122</v>
      </c>
      <c r="H4" s="303"/>
      <c r="I4" s="303"/>
      <c r="J4" s="303"/>
      <c r="K4" s="79"/>
      <c r="L4" s="79"/>
      <c r="M4" s="78" t="s">
        <v>123</v>
      </c>
      <c r="N4" s="4"/>
      <c r="O4" s="78"/>
      <c r="P4" s="78"/>
      <c r="Q4" s="78"/>
      <c r="U4" s="11" t="s">
        <v>5</v>
      </c>
      <c r="V4" s="53" t="s">
        <v>167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124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112</v>
      </c>
      <c r="B7" s="5"/>
      <c r="L7" s="12"/>
    </row>
    <row r="8" spans="1:25" ht="15" customHeight="1">
      <c r="A8" s="298" t="s">
        <v>6</v>
      </c>
      <c r="B8" s="277" t="s">
        <v>7</v>
      </c>
      <c r="C8" s="277" t="s">
        <v>8</v>
      </c>
      <c r="D8" s="283"/>
      <c r="E8" s="283"/>
      <c r="F8" s="28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63" t="s">
        <v>168</v>
      </c>
      <c r="R8" s="33"/>
      <c r="S8" s="33"/>
      <c r="T8" s="42"/>
      <c r="U8" s="42"/>
      <c r="V8" s="33" t="s">
        <v>9</v>
      </c>
      <c r="W8" s="42"/>
    </row>
    <row r="9" spans="1:25" ht="15" customHeight="1">
      <c r="A9" s="298"/>
      <c r="B9" s="278"/>
      <c r="C9" s="278" t="s">
        <v>78</v>
      </c>
      <c r="D9" s="285"/>
      <c r="E9" s="286" t="s">
        <v>79</v>
      </c>
      <c r="F9" s="28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128</v>
      </c>
      <c r="W9" s="43"/>
    </row>
    <row r="10" spans="1:25" s="44" customFormat="1" ht="15" customHeight="1">
      <c r="A10" s="6">
        <v>10</v>
      </c>
      <c r="B10" s="146" t="s">
        <v>145</v>
      </c>
      <c r="C10" s="147">
        <v>600</v>
      </c>
      <c r="D10" s="148" t="s">
        <v>80</v>
      </c>
      <c r="E10" s="149">
        <f>IF(C10="","",C10)</f>
        <v>600</v>
      </c>
      <c r="F10" s="150" t="s">
        <v>86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145</v>
      </c>
      <c r="C11" s="147">
        <f>IF(C10="","",C10+1)</f>
        <v>601</v>
      </c>
      <c r="D11" s="156" t="s">
        <v>81</v>
      </c>
      <c r="E11" s="149">
        <f t="shared" ref="E11:E15" si="0">IF(C11="","",C11)</f>
        <v>601</v>
      </c>
      <c r="F11" s="157" t="s">
        <v>87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247">
        <v>46095</v>
      </c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145</v>
      </c>
      <c r="C12" s="147">
        <f t="shared" ref="C12:C15" si="8">IF(C11="","",C11+1)</f>
        <v>602</v>
      </c>
      <c r="D12" s="156" t="s">
        <v>80</v>
      </c>
      <c r="E12" s="149">
        <f t="shared" si="0"/>
        <v>602</v>
      </c>
      <c r="F12" s="157" t="s">
        <v>88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145</v>
      </c>
      <c r="C13" s="147">
        <f t="shared" si="8"/>
        <v>603</v>
      </c>
      <c r="D13" s="156" t="s">
        <v>82</v>
      </c>
      <c r="E13" s="149">
        <f t="shared" si="0"/>
        <v>603</v>
      </c>
      <c r="F13" s="157" t="s">
        <v>87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153">
        <f t="shared" si="3"/>
        <v>46108</v>
      </c>
      <c r="N13" s="153">
        <f t="shared" si="4"/>
        <v>46108</v>
      </c>
      <c r="O13" s="153">
        <f t="shared" si="5"/>
        <v>46109</v>
      </c>
      <c r="P13" s="153">
        <f t="shared" si="6"/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145</v>
      </c>
      <c r="C14" s="147">
        <f t="shared" si="8"/>
        <v>604</v>
      </c>
      <c r="D14" s="156" t="s">
        <v>83</v>
      </c>
      <c r="E14" s="149">
        <f t="shared" si="0"/>
        <v>604</v>
      </c>
      <c r="F14" s="157" t="s">
        <v>87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145</v>
      </c>
      <c r="C15" s="147">
        <f t="shared" si="8"/>
        <v>605</v>
      </c>
      <c r="D15" s="156" t="s">
        <v>84</v>
      </c>
      <c r="E15" s="149">
        <f t="shared" si="0"/>
        <v>605</v>
      </c>
      <c r="F15" s="157" t="s">
        <v>87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299" t="s">
        <v>6</v>
      </c>
      <c r="B25" s="279" t="s">
        <v>7</v>
      </c>
      <c r="C25" s="279" t="s">
        <v>8</v>
      </c>
      <c r="D25" s="288"/>
      <c r="E25" s="288"/>
      <c r="F25" s="28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2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299"/>
      <c r="B26" s="280"/>
      <c r="C26" s="280" t="s">
        <v>89</v>
      </c>
      <c r="D26" s="292"/>
      <c r="E26" s="290" t="s">
        <v>79</v>
      </c>
      <c r="F26" s="291"/>
      <c r="G26" s="50"/>
      <c r="H26" s="40" t="s">
        <v>17</v>
      </c>
      <c r="I26" s="51"/>
      <c r="J26" s="40"/>
      <c r="K26" s="40"/>
      <c r="L26" s="40" t="s">
        <v>129</v>
      </c>
      <c r="M26" s="51" t="s">
        <v>14</v>
      </c>
      <c r="N26" s="40" t="s">
        <v>14</v>
      </c>
      <c r="O26" s="51" t="s">
        <v>20</v>
      </c>
      <c r="P26" s="40" t="s">
        <v>20</v>
      </c>
      <c r="Q26" s="23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>
        <v>10</v>
      </c>
      <c r="B27" s="251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/>
      <c r="W27" s="171"/>
    </row>
    <row r="28" spans="1:23" s="44" customFormat="1" ht="15" customHeight="1">
      <c r="A28" s="54">
        <v>11</v>
      </c>
      <c r="B28" s="25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/>
      <c r="W28" s="131"/>
    </row>
    <row r="29" spans="1:23" s="144" customFormat="1" ht="15" customHeight="1">
      <c r="A29" s="54">
        <v>12</v>
      </c>
      <c r="B29" s="25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7"/>
      <c r="P29" s="131"/>
      <c r="Q29" s="131"/>
      <c r="R29" s="131"/>
      <c r="S29" s="131"/>
      <c r="T29" s="131"/>
      <c r="U29" s="131"/>
      <c r="V29" s="131"/>
      <c r="W29" s="131"/>
    </row>
    <row r="30" spans="1:23" s="144" customFormat="1" ht="15" customHeight="1">
      <c r="A30" s="54">
        <v>13</v>
      </c>
      <c r="B30" s="245" t="s">
        <v>161</v>
      </c>
      <c r="C30" s="259">
        <v>2613</v>
      </c>
      <c r="D30" s="260" t="s">
        <v>159</v>
      </c>
      <c r="E30" s="261">
        <v>2613</v>
      </c>
      <c r="F30" s="262" t="s">
        <v>160</v>
      </c>
      <c r="G30" s="55"/>
      <c r="H30" s="131">
        <v>46102</v>
      </c>
      <c r="I30" s="56"/>
      <c r="J30" s="131"/>
      <c r="K30" s="131"/>
      <c r="L30" s="131">
        <f>H30+3</f>
        <v>46105</v>
      </c>
      <c r="M30" s="56">
        <f t="shared" ref="M30:N32" si="9">L30</f>
        <v>46105</v>
      </c>
      <c r="N30" s="131">
        <f t="shared" si="9"/>
        <v>46105</v>
      </c>
      <c r="O30" s="56">
        <f>N30+1</f>
        <v>46106</v>
      </c>
      <c r="P30" s="131">
        <f>O30</f>
        <v>46106</v>
      </c>
      <c r="Q30" s="131"/>
      <c r="R30" s="131"/>
      <c r="S30" s="131"/>
      <c r="T30" s="57"/>
      <c r="U30" s="57"/>
      <c r="V30" s="131">
        <f>IF(H30="","",H30+7)</f>
        <v>46109</v>
      </c>
      <c r="W30" s="57"/>
    </row>
    <row r="31" spans="1:23" s="44" customFormat="1" ht="15" customHeight="1">
      <c r="A31" s="54">
        <v>14</v>
      </c>
      <c r="B31" s="245" t="s">
        <v>161</v>
      </c>
      <c r="C31" s="259">
        <v>2614</v>
      </c>
      <c r="D31" s="260" t="s">
        <v>159</v>
      </c>
      <c r="E31" s="261">
        <v>2614</v>
      </c>
      <c r="F31" s="262" t="s">
        <v>160</v>
      </c>
      <c r="G31" s="131"/>
      <c r="H31" s="131">
        <v>46109</v>
      </c>
      <c r="I31" s="55"/>
      <c r="J31" s="131"/>
      <c r="K31" s="131"/>
      <c r="L31" s="131">
        <f>H31+3</f>
        <v>46112</v>
      </c>
      <c r="M31" s="56">
        <f t="shared" si="9"/>
        <v>46112</v>
      </c>
      <c r="N31" s="131">
        <f t="shared" si="9"/>
        <v>46112</v>
      </c>
      <c r="O31" s="57">
        <f>N31+1</f>
        <v>46113</v>
      </c>
      <c r="P31" s="131">
        <f>O31</f>
        <v>46113</v>
      </c>
      <c r="Q31" s="131"/>
      <c r="R31" s="131"/>
      <c r="S31" s="131"/>
      <c r="T31" s="57"/>
      <c r="U31" s="57"/>
      <c r="V31" s="131">
        <f t="shared" ref="V31:V32" si="10">IF(H31="","",H31+7)</f>
        <v>46116</v>
      </c>
      <c r="W31" s="131"/>
    </row>
    <row r="32" spans="1:23" s="144" customFormat="1" ht="15" customHeight="1">
      <c r="A32" s="54">
        <v>15</v>
      </c>
      <c r="B32" s="245" t="s">
        <v>158</v>
      </c>
      <c r="C32" s="68"/>
      <c r="D32" s="70" t="s">
        <v>159</v>
      </c>
      <c r="E32" s="69"/>
      <c r="F32" s="71" t="s">
        <v>160</v>
      </c>
      <c r="G32" s="55"/>
      <c r="H32" s="131">
        <v>46116</v>
      </c>
      <c r="I32" s="56"/>
      <c r="J32" s="131"/>
      <c r="K32" s="131"/>
      <c r="L32" s="131">
        <f>H32+3</f>
        <v>46119</v>
      </c>
      <c r="M32" s="56">
        <f t="shared" si="9"/>
        <v>46119</v>
      </c>
      <c r="N32" s="131">
        <f t="shared" si="9"/>
        <v>46119</v>
      </c>
      <c r="O32" s="57">
        <f>N32+1</f>
        <v>46120</v>
      </c>
      <c r="P32" s="131">
        <f>O32</f>
        <v>46120</v>
      </c>
      <c r="Q32" s="131"/>
      <c r="R32" s="131"/>
      <c r="S32" s="131"/>
      <c r="T32" s="131"/>
      <c r="U32" s="131"/>
      <c r="V32" s="131">
        <f t="shared" si="10"/>
        <v>46123</v>
      </c>
      <c r="W32" s="131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ref="V33:V38" si="11">IF(H33="","",H33+7)</f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11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11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11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11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11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151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76" t="s">
        <v>6</v>
      </c>
      <c r="B42" s="281" t="s">
        <v>7</v>
      </c>
      <c r="C42" s="281" t="s">
        <v>8</v>
      </c>
      <c r="D42" s="293"/>
      <c r="E42" s="293"/>
      <c r="F42" s="294"/>
      <c r="G42" s="17" t="s">
        <v>23</v>
      </c>
      <c r="H42" s="17" t="s">
        <v>24</v>
      </c>
      <c r="I42" s="17" t="s">
        <v>25</v>
      </c>
      <c r="J42" s="46" t="s">
        <v>150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43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33" t="s">
        <v>150</v>
      </c>
    </row>
    <row r="43" spans="1:24" ht="15" customHeight="1">
      <c r="A43" s="276"/>
      <c r="B43" s="282"/>
      <c r="C43" s="282" t="s">
        <v>78</v>
      </c>
      <c r="D43" s="297"/>
      <c r="E43" s="295" t="s">
        <v>90</v>
      </c>
      <c r="F43" s="296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44" t="s">
        <v>20</v>
      </c>
      <c r="R43" s="47" t="s">
        <v>15</v>
      </c>
      <c r="S43" s="47"/>
      <c r="T43" s="32"/>
      <c r="U43" s="32" t="s">
        <v>129</v>
      </c>
      <c r="V43" s="32" t="s">
        <v>59</v>
      </c>
      <c r="W43" s="47" t="s">
        <v>17</v>
      </c>
      <c r="X43" s="234" t="s">
        <v>17</v>
      </c>
    </row>
    <row r="44" spans="1:24" s="44" customFormat="1" ht="15" customHeight="1">
      <c r="A44" s="214">
        <f>10</f>
        <v>10</v>
      </c>
      <c r="B44" s="146" t="s">
        <v>146</v>
      </c>
      <c r="C44" s="239">
        <v>2539</v>
      </c>
      <c r="D44" s="240" t="s">
        <v>77</v>
      </c>
      <c r="E44" s="241">
        <f t="shared" ref="E44:E49" si="12">IF(C44="","",C44)</f>
        <v>2539</v>
      </c>
      <c r="F44" s="242" t="s">
        <v>93</v>
      </c>
      <c r="G44" s="236" t="s">
        <v>149</v>
      </c>
      <c r="H44" s="130">
        <v>46079</v>
      </c>
      <c r="I44" s="130">
        <f>IF(H44="","",H44+2)</f>
        <v>46081</v>
      </c>
      <c r="J44" s="236" t="s">
        <v>149</v>
      </c>
      <c r="K44" s="130"/>
      <c r="L44" s="250">
        <f>IF(I44="","",I44+1)</f>
        <v>46082</v>
      </c>
      <c r="M44" s="250">
        <f>IF(L44="","",L44+1)</f>
        <v>46083</v>
      </c>
      <c r="N44" s="250">
        <f>IF(M44="","",M44+1)</f>
        <v>46084</v>
      </c>
      <c r="O44" s="250">
        <f>IF(N44="","",N44)</f>
        <v>46084</v>
      </c>
      <c r="P44" s="250">
        <f>IF(O44="","",O44+1)</f>
        <v>46085</v>
      </c>
      <c r="Q44" s="236" t="s">
        <v>156</v>
      </c>
      <c r="R44" s="236" t="s">
        <v>149</v>
      </c>
      <c r="S44" s="130"/>
      <c r="T44" s="130"/>
      <c r="U44" s="236" t="s">
        <v>149</v>
      </c>
      <c r="V44" s="236" t="s">
        <v>149</v>
      </c>
      <c r="W44" s="236" t="s">
        <v>149</v>
      </c>
      <c r="X44" s="249" t="str">
        <f>W44</f>
        <v>SKIP</v>
      </c>
    </row>
    <row r="45" spans="1:24" s="44" customFormat="1" ht="15" customHeight="1">
      <c r="A45" s="58">
        <f>A44+1</f>
        <v>11</v>
      </c>
      <c r="B45" s="72" t="s">
        <v>148</v>
      </c>
      <c r="C45" s="68">
        <v>2607</v>
      </c>
      <c r="D45" s="70" t="s">
        <v>77</v>
      </c>
      <c r="E45" s="69">
        <f t="shared" si="12"/>
        <v>2607</v>
      </c>
      <c r="F45" s="71" t="s">
        <v>93</v>
      </c>
      <c r="G45" s="131">
        <v>46084</v>
      </c>
      <c r="H45" s="131">
        <f t="shared" ref="H45:I45" si="13">IF(G45="","",G45+2)</f>
        <v>46086</v>
      </c>
      <c r="I45" s="131">
        <f t="shared" si="13"/>
        <v>46088</v>
      </c>
      <c r="J45" s="131">
        <f>I45</f>
        <v>46088</v>
      </c>
      <c r="K45" s="131"/>
      <c r="L45" s="131">
        <f t="shared" ref="L45:L50" si="14">IF(I45="","",I45+1)</f>
        <v>46089</v>
      </c>
      <c r="M45" s="131">
        <f t="shared" ref="M45:N45" si="15">IF(L45="","",L45+1)</f>
        <v>46090</v>
      </c>
      <c r="N45" s="131">
        <f t="shared" si="15"/>
        <v>46091</v>
      </c>
      <c r="O45" s="131">
        <f t="shared" ref="O45:O50" si="16">IF(N45="","",N45)</f>
        <v>46091</v>
      </c>
      <c r="P45" s="131">
        <f t="shared" ref="P45" si="17">IF(O45="","",O45+1)</f>
        <v>46092</v>
      </c>
      <c r="Q45" s="237" t="s">
        <v>156</v>
      </c>
      <c r="R45" s="131">
        <f>IF(P45="","",P45+1)</f>
        <v>46093</v>
      </c>
      <c r="S45" s="131"/>
      <c r="T45" s="131"/>
      <c r="U45" s="131">
        <f t="shared" ref="U45:U50" si="18">IF(V45="","",V45-1)</f>
        <v>46098</v>
      </c>
      <c r="V45" s="131">
        <f>IF(P45="","",P45+7)</f>
        <v>46099</v>
      </c>
      <c r="W45" s="131">
        <f t="shared" ref="W45:W49" si="19">IF(V45="","",V45+3)</f>
        <v>46102</v>
      </c>
      <c r="X45" s="238" t="s">
        <v>157</v>
      </c>
    </row>
    <row r="46" spans="1:24" s="44" customFormat="1" ht="15" customHeight="1">
      <c r="A46" s="58">
        <f t="shared" ref="A46:A50" si="20">A45+1</f>
        <v>12</v>
      </c>
      <c r="B46" s="245" t="s">
        <v>161</v>
      </c>
      <c r="C46" s="259">
        <v>2612</v>
      </c>
      <c r="D46" s="260" t="s">
        <v>159</v>
      </c>
      <c r="E46" s="261">
        <v>2612</v>
      </c>
      <c r="F46" s="262" t="s">
        <v>160</v>
      </c>
      <c r="G46" s="131" t="s">
        <v>156</v>
      </c>
      <c r="H46" s="131" t="s">
        <v>156</v>
      </c>
      <c r="I46" s="131">
        <v>46095</v>
      </c>
      <c r="J46" s="131">
        <f>I46</f>
        <v>46095</v>
      </c>
      <c r="K46" s="131"/>
      <c r="L46" s="131">
        <v>46097</v>
      </c>
      <c r="M46" s="131">
        <f t="shared" ref="M46" si="21">IF(L46="","",L46+1)</f>
        <v>46098</v>
      </c>
      <c r="N46" s="131">
        <f>M46</f>
        <v>46098</v>
      </c>
      <c r="O46" s="131">
        <f t="shared" si="16"/>
        <v>46098</v>
      </c>
      <c r="P46" s="131">
        <f t="shared" ref="P46" si="22">IF(O46="","",O46+1)</f>
        <v>46099</v>
      </c>
      <c r="Q46" s="237">
        <f>P46</f>
        <v>46099</v>
      </c>
      <c r="R46" s="237" t="s">
        <v>156</v>
      </c>
      <c r="S46" s="131"/>
      <c r="T46" s="131"/>
      <c r="U46" s="247" t="s">
        <v>149</v>
      </c>
      <c r="V46" s="247" t="s">
        <v>149</v>
      </c>
      <c r="W46" s="247" t="s">
        <v>149</v>
      </c>
      <c r="X46" s="246">
        <v>46102</v>
      </c>
    </row>
    <row r="47" spans="1:24" s="44" customFormat="1" ht="15" customHeight="1">
      <c r="A47" s="58">
        <f t="shared" si="20"/>
        <v>13</v>
      </c>
      <c r="B47" s="72" t="s">
        <v>148</v>
      </c>
      <c r="C47" s="68">
        <f>IF(C45="","",C45+1)</f>
        <v>2608</v>
      </c>
      <c r="D47" s="70" t="s">
        <v>91</v>
      </c>
      <c r="E47" s="69">
        <f t="shared" si="12"/>
        <v>2608</v>
      </c>
      <c r="F47" s="71" t="s">
        <v>93</v>
      </c>
      <c r="G47" s="131">
        <f>IF(U45="","",U45)</f>
        <v>46098</v>
      </c>
      <c r="H47" s="131">
        <f t="shared" ref="H47:I47" si="23">IF(G47="","",G47+2)</f>
        <v>46100</v>
      </c>
      <c r="I47" s="131">
        <f t="shared" si="23"/>
        <v>46102</v>
      </c>
      <c r="J47" s="237" t="s">
        <v>149</v>
      </c>
      <c r="K47" s="131"/>
      <c r="L47" s="131">
        <f t="shared" si="14"/>
        <v>46103</v>
      </c>
      <c r="M47" s="131">
        <f t="shared" ref="M47:N47" si="24">IF(L47="","",L47+1)</f>
        <v>46104</v>
      </c>
      <c r="N47" s="131">
        <f t="shared" si="24"/>
        <v>46105</v>
      </c>
      <c r="O47" s="131">
        <f t="shared" si="16"/>
        <v>46105</v>
      </c>
      <c r="P47" s="131">
        <f t="shared" ref="P47" si="25">IF(O47="","",O47+1)</f>
        <v>46106</v>
      </c>
      <c r="Q47" s="237" t="s">
        <v>149</v>
      </c>
      <c r="R47" s="131">
        <f>IF(P47="","",P47+1)</f>
        <v>46107</v>
      </c>
      <c r="S47" s="131"/>
      <c r="T47" s="131"/>
      <c r="U47" s="131">
        <f t="shared" si="18"/>
        <v>46112</v>
      </c>
      <c r="V47" s="131">
        <f>IF(P47="","",P47+7)</f>
        <v>46113</v>
      </c>
      <c r="W47" s="131">
        <f t="shared" si="19"/>
        <v>46116</v>
      </c>
      <c r="X47" s="238" t="s">
        <v>157</v>
      </c>
    </row>
    <row r="48" spans="1:24" s="44" customFormat="1" ht="15" customHeight="1">
      <c r="A48" s="54">
        <f t="shared" si="20"/>
        <v>14</v>
      </c>
      <c r="B48" s="72" t="s">
        <v>155</v>
      </c>
      <c r="C48" s="259">
        <v>2614</v>
      </c>
      <c r="D48" s="260" t="s">
        <v>92</v>
      </c>
      <c r="E48" s="261">
        <f t="shared" si="12"/>
        <v>2614</v>
      </c>
      <c r="F48" s="262" t="s">
        <v>93</v>
      </c>
      <c r="G48" s="131">
        <v>46105</v>
      </c>
      <c r="H48" s="131">
        <f t="shared" ref="H48:I48" si="26">IF(G48="","",G48+2)</f>
        <v>46107</v>
      </c>
      <c r="I48" s="131">
        <f t="shared" si="26"/>
        <v>46109</v>
      </c>
      <c r="J48" s="237" t="s">
        <v>149</v>
      </c>
      <c r="K48" s="131"/>
      <c r="L48" s="131">
        <f>IF(I48="","",I48+1)</f>
        <v>46110</v>
      </c>
      <c r="M48" s="131">
        <f t="shared" ref="M48:N48" si="27">IF(L48="","",L48+1)</f>
        <v>46111</v>
      </c>
      <c r="N48" s="131">
        <f t="shared" si="27"/>
        <v>46112</v>
      </c>
      <c r="O48" s="131">
        <f t="shared" si="16"/>
        <v>46112</v>
      </c>
      <c r="P48" s="131">
        <f t="shared" ref="P48" si="28">IF(O48="","",O48+1)</f>
        <v>46113</v>
      </c>
      <c r="Q48" s="237" t="s">
        <v>149</v>
      </c>
      <c r="R48" s="131">
        <f>IF(P48="","",P48+1)</f>
        <v>46114</v>
      </c>
      <c r="S48" s="131"/>
      <c r="T48" s="131"/>
      <c r="U48" s="131">
        <f t="shared" ref="U48" si="29">IF(V48="","",V48-1)</f>
        <v>46119</v>
      </c>
      <c r="V48" s="131">
        <f>IF(P48="","",P48+7)</f>
        <v>46120</v>
      </c>
      <c r="W48" s="131">
        <f t="shared" ref="W48" si="30">IF(V48="","",V48+3)</f>
        <v>46123</v>
      </c>
      <c r="X48" s="238" t="s">
        <v>157</v>
      </c>
    </row>
    <row r="49" spans="1:24" s="44" customFormat="1" ht="15" customHeight="1">
      <c r="A49" s="54">
        <f t="shared" si="20"/>
        <v>15</v>
      </c>
      <c r="B49" s="72" t="s">
        <v>148</v>
      </c>
      <c r="C49" s="68">
        <v>2609</v>
      </c>
      <c r="D49" s="70" t="s">
        <v>77</v>
      </c>
      <c r="E49" s="69">
        <f t="shared" si="12"/>
        <v>2609</v>
      </c>
      <c r="F49" s="71" t="s">
        <v>93</v>
      </c>
      <c r="G49" s="131">
        <v>46112</v>
      </c>
      <c r="H49" s="131">
        <f t="shared" ref="H49" si="31">IF(G49="","",G49+2)</f>
        <v>46114</v>
      </c>
      <c r="I49" s="131">
        <f t="shared" ref="I49" si="32">IF(H49="","",H49+2)</f>
        <v>46116</v>
      </c>
      <c r="J49" s="237" t="s">
        <v>149</v>
      </c>
      <c r="K49" s="131"/>
      <c r="L49" s="131">
        <f>IF(I49="","",I49+1)</f>
        <v>46117</v>
      </c>
      <c r="M49" s="131">
        <f t="shared" ref="M49" si="33">IF(L49="","",L49+1)</f>
        <v>46118</v>
      </c>
      <c r="N49" s="131">
        <f t="shared" ref="N49" si="34">IF(M49="","",M49+1)</f>
        <v>46119</v>
      </c>
      <c r="O49" s="131">
        <f t="shared" ref="O49" si="35">IF(N49="","",N49)</f>
        <v>46119</v>
      </c>
      <c r="P49" s="131">
        <f t="shared" ref="P49" si="36">IF(O49="","",O49+1)</f>
        <v>46120</v>
      </c>
      <c r="Q49" s="237" t="s">
        <v>149</v>
      </c>
      <c r="R49" s="131">
        <f>IF(P49="","",P49+1)</f>
        <v>46121</v>
      </c>
      <c r="S49" s="131"/>
      <c r="T49" s="131"/>
      <c r="U49" s="131">
        <f t="shared" si="18"/>
        <v>46126</v>
      </c>
      <c r="V49" s="131">
        <f>IF(P49="","",P49+7)</f>
        <v>46127</v>
      </c>
      <c r="W49" s="131">
        <f t="shared" si="19"/>
        <v>46130</v>
      </c>
      <c r="X49" s="238" t="s">
        <v>157</v>
      </c>
    </row>
    <row r="50" spans="1:24" s="44" customFormat="1" ht="15" customHeight="1">
      <c r="A50" s="54">
        <f t="shared" si="20"/>
        <v>16</v>
      </c>
      <c r="B50" s="72" t="s">
        <v>155</v>
      </c>
      <c r="C50" s="259">
        <v>2615</v>
      </c>
      <c r="D50" s="260" t="s">
        <v>84</v>
      </c>
      <c r="E50" s="261">
        <f>IF(C50="","",C50)</f>
        <v>2615</v>
      </c>
      <c r="F50" s="71" t="s">
        <v>87</v>
      </c>
      <c r="G50" s="131">
        <v>46119</v>
      </c>
      <c r="H50" s="131">
        <f t="shared" ref="H50:I50" si="37">IF(G50="","",G50+2)</f>
        <v>46121</v>
      </c>
      <c r="I50" s="131">
        <f t="shared" si="37"/>
        <v>46123</v>
      </c>
      <c r="J50" s="237" t="s">
        <v>149</v>
      </c>
      <c r="K50" s="131"/>
      <c r="L50" s="131">
        <f t="shared" si="14"/>
        <v>46124</v>
      </c>
      <c r="M50" s="131">
        <f t="shared" ref="M50:N50" si="38">IF(L50="","",L50+1)</f>
        <v>46125</v>
      </c>
      <c r="N50" s="131">
        <f t="shared" si="38"/>
        <v>46126</v>
      </c>
      <c r="O50" s="131">
        <f t="shared" si="16"/>
        <v>46126</v>
      </c>
      <c r="P50" s="131">
        <f t="shared" ref="P50" si="39">IF(O50="","",O50+1)</f>
        <v>46127</v>
      </c>
      <c r="Q50" s="237" t="s">
        <v>149</v>
      </c>
      <c r="R50" s="131">
        <f>IF(P50="","",P50+1)</f>
        <v>46128</v>
      </c>
      <c r="S50" s="131"/>
      <c r="T50" s="131"/>
      <c r="U50" s="131">
        <f t="shared" si="18"/>
        <v>46133</v>
      </c>
      <c r="V50" s="131">
        <f>IF(P50="","",P50+7)</f>
        <v>46134</v>
      </c>
      <c r="W50" s="131">
        <f>IF(V50="","",V50+3)</f>
        <v>46137</v>
      </c>
      <c r="X50" s="238" t="s">
        <v>157</v>
      </c>
    </row>
    <row r="51" spans="1:24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248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235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3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3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3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3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74</v>
      </c>
      <c r="D60" s="5"/>
      <c r="E60" s="5"/>
      <c r="F60" s="5"/>
    </row>
    <row r="61" spans="1:24" ht="15" customHeight="1">
      <c r="B61" s="1" t="s">
        <v>33</v>
      </c>
      <c r="C61" s="44" t="s">
        <v>72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75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7" t="s">
        <v>40</v>
      </c>
      <c r="C68" s="267"/>
      <c r="D68" s="267" t="s">
        <v>39</v>
      </c>
      <c r="E68" s="267"/>
      <c r="F68" s="267"/>
      <c r="G68" s="267"/>
      <c r="H68" s="274" t="s">
        <v>164</v>
      </c>
      <c r="I68" s="274"/>
      <c r="J68" s="123"/>
      <c r="K68" s="123"/>
      <c r="L68" s="271" t="s">
        <v>70</v>
      </c>
      <c r="M68" s="267"/>
      <c r="N68" s="267" t="s">
        <v>41</v>
      </c>
      <c r="O68" s="267"/>
      <c r="P68" s="267" t="s">
        <v>12</v>
      </c>
      <c r="Q68" s="267"/>
      <c r="R68" s="267"/>
      <c r="U68" s="13"/>
    </row>
    <row r="69" spans="2:22" ht="15.75" customHeight="1">
      <c r="B69" s="266" t="s">
        <v>0</v>
      </c>
      <c r="C69" s="266"/>
      <c r="D69" s="266" t="s">
        <v>2</v>
      </c>
      <c r="E69" s="266"/>
      <c r="F69" s="266"/>
      <c r="G69" s="266"/>
      <c r="H69" s="273" t="s">
        <v>68</v>
      </c>
      <c r="I69" s="273"/>
      <c r="J69" s="269"/>
      <c r="K69" s="269"/>
      <c r="L69" s="269" t="s">
        <v>68</v>
      </c>
      <c r="M69" s="266"/>
      <c r="N69" s="268" t="s">
        <v>42</v>
      </c>
      <c r="O69" s="268"/>
      <c r="P69" s="266" t="s">
        <v>65</v>
      </c>
      <c r="Q69" s="266"/>
      <c r="R69" s="266"/>
      <c r="U69" s="13"/>
    </row>
    <row r="70" spans="2:22" ht="15.75" customHeight="1">
      <c r="B70" s="265" t="s">
        <v>43</v>
      </c>
      <c r="C70" s="265"/>
      <c r="D70" s="306" t="s">
        <v>60</v>
      </c>
      <c r="E70" s="306"/>
      <c r="F70" s="306"/>
      <c r="G70" s="306"/>
      <c r="H70" s="272" t="s">
        <v>163</v>
      </c>
      <c r="I70" s="272"/>
      <c r="J70" s="121"/>
      <c r="K70" s="121"/>
      <c r="L70" s="265" t="s">
        <v>73</v>
      </c>
      <c r="M70" s="265"/>
      <c r="N70" s="265" t="s">
        <v>69</v>
      </c>
      <c r="O70" s="265"/>
      <c r="P70" s="265" t="s">
        <v>44</v>
      </c>
      <c r="Q70" s="265"/>
      <c r="R70" s="265"/>
      <c r="U70" s="13"/>
    </row>
    <row r="71" spans="2:22" ht="15.75" customHeight="1">
      <c r="B71" s="13"/>
      <c r="C71" s="13"/>
      <c r="D71" s="142"/>
      <c r="E71" s="142"/>
      <c r="F71" s="142"/>
      <c r="G71" s="142"/>
      <c r="H71" s="304" t="s">
        <v>166</v>
      </c>
      <c r="I71" s="304"/>
      <c r="J71" s="13"/>
      <c r="K71" s="13"/>
      <c r="L71" s="13"/>
      <c r="M71" s="13"/>
      <c r="N71" s="13"/>
      <c r="O71" s="13"/>
      <c r="P71" s="13"/>
      <c r="Q71" s="13"/>
      <c r="R71" s="13"/>
      <c r="U71" s="13"/>
    </row>
    <row r="72" spans="2:22" ht="15.75" customHeight="1">
      <c r="B72" s="13"/>
      <c r="C72" s="13"/>
      <c r="D72" s="142"/>
      <c r="E72" s="142"/>
      <c r="F72" s="142"/>
      <c r="G72" s="142"/>
      <c r="H72" s="305" t="s">
        <v>68</v>
      </c>
      <c r="I72" s="305"/>
      <c r="J72" s="13"/>
      <c r="K72" s="13"/>
      <c r="L72" s="13"/>
      <c r="M72" s="13"/>
      <c r="N72" s="13"/>
      <c r="O72" s="13"/>
      <c r="P72" s="13"/>
      <c r="Q72" s="13"/>
      <c r="R72" s="13"/>
      <c r="U72" s="13"/>
    </row>
    <row r="73" spans="2:22" ht="15.75" customHeight="1">
      <c r="H73" s="272" t="s">
        <v>165</v>
      </c>
      <c r="I73" s="272"/>
    </row>
    <row r="74" spans="2:22" ht="15.75" customHeight="1">
      <c r="B74" s="270" t="s">
        <v>11</v>
      </c>
      <c r="C74" s="270"/>
      <c r="D74" s="267" t="s">
        <v>18</v>
      </c>
      <c r="E74" s="267"/>
      <c r="F74" s="267"/>
      <c r="G74" s="267"/>
      <c r="H74" s="267" t="s">
        <v>19</v>
      </c>
      <c r="I74" s="267"/>
      <c r="J74" s="123"/>
      <c r="K74" s="123"/>
      <c r="L74" s="267" t="s">
        <v>26</v>
      </c>
      <c r="M74" s="267"/>
      <c r="N74" s="267" t="s">
        <v>45</v>
      </c>
      <c r="O74" s="267"/>
      <c r="P74" s="270" t="s">
        <v>61</v>
      </c>
      <c r="Q74" s="270"/>
      <c r="R74" s="270"/>
      <c r="S74" s="13"/>
      <c r="T74" s="13"/>
      <c r="U74" s="264"/>
      <c r="V74" s="264"/>
    </row>
    <row r="75" spans="2:22" ht="15.75" customHeight="1">
      <c r="B75" s="275" t="s">
        <v>49</v>
      </c>
      <c r="C75" s="275"/>
      <c r="D75" s="266" t="s">
        <v>46</v>
      </c>
      <c r="E75" s="266"/>
      <c r="F75" s="266"/>
      <c r="G75" s="266"/>
      <c r="H75" s="266" t="s">
        <v>47</v>
      </c>
      <c r="I75" s="266"/>
      <c r="J75" s="122"/>
      <c r="K75" s="122"/>
      <c r="L75" s="266" t="s">
        <v>48</v>
      </c>
      <c r="M75" s="266"/>
      <c r="N75" s="266" t="s">
        <v>46</v>
      </c>
      <c r="O75" s="266"/>
      <c r="P75" s="264" t="s">
        <v>62</v>
      </c>
      <c r="Q75" s="264"/>
      <c r="R75" s="264"/>
      <c r="S75" s="13"/>
      <c r="T75" s="13"/>
      <c r="U75" s="264"/>
      <c r="V75" s="264"/>
    </row>
    <row r="76" spans="2:22" ht="15.75" customHeight="1">
      <c r="B76" s="265" t="s">
        <v>53</v>
      </c>
      <c r="C76" s="265"/>
      <c r="D76" s="265" t="s">
        <v>71</v>
      </c>
      <c r="E76" s="265"/>
      <c r="F76" s="265"/>
      <c r="G76" s="265"/>
      <c r="H76" s="265" t="s">
        <v>50</v>
      </c>
      <c r="I76" s="265"/>
      <c r="J76" s="121"/>
      <c r="K76" s="121"/>
      <c r="L76" s="265" t="s">
        <v>51</v>
      </c>
      <c r="M76" s="265"/>
      <c r="N76" s="265" t="s">
        <v>52</v>
      </c>
      <c r="O76" s="265"/>
      <c r="P76" s="265" t="s">
        <v>63</v>
      </c>
      <c r="Q76" s="265"/>
      <c r="R76" s="265"/>
      <c r="S76" s="13"/>
      <c r="T76" s="13"/>
      <c r="U76" s="264"/>
      <c r="V76" s="264"/>
    </row>
  </sheetData>
  <mergeCells count="61">
    <mergeCell ref="H71:I71"/>
    <mergeCell ref="H72:I72"/>
    <mergeCell ref="H73:I73"/>
    <mergeCell ref="B69:C69"/>
    <mergeCell ref="D69:G69"/>
    <mergeCell ref="D70:G70"/>
    <mergeCell ref="G2:J3"/>
    <mergeCell ref="M2:O3"/>
    <mergeCell ref="G4:J4"/>
    <mergeCell ref="B68:C68"/>
    <mergeCell ref="D68:G68"/>
    <mergeCell ref="J69:K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4:C74"/>
    <mergeCell ref="B76:C76"/>
    <mergeCell ref="P68:R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P69:R69"/>
    <mergeCell ref="N70:O70"/>
    <mergeCell ref="L76:M76"/>
    <mergeCell ref="L75:M75"/>
    <mergeCell ref="L74:M74"/>
    <mergeCell ref="N69:O69"/>
    <mergeCell ref="L70:M70"/>
    <mergeCell ref="L69:M69"/>
    <mergeCell ref="P74:R74"/>
    <mergeCell ref="P70:R70"/>
    <mergeCell ref="U76:V76"/>
    <mergeCell ref="U75:V75"/>
    <mergeCell ref="U74:V74"/>
    <mergeCell ref="N76:O76"/>
    <mergeCell ref="N75:O75"/>
    <mergeCell ref="N74:O74"/>
    <mergeCell ref="P76:R76"/>
    <mergeCell ref="P75:R75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A16" zoomScale="70" zoomScaleNormal="70" zoomScaleSheetLayoutView="70" workbookViewId="0">
      <selection activeCell="Q13" sqref="Q13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10" t="str">
        <f>'1) 日本 - 中国'!G2</f>
        <v>上海民生輪船有限公司</v>
      </c>
      <c r="D2" s="310"/>
      <c r="E2" s="310"/>
      <c r="F2" s="310"/>
      <c r="G2" s="310"/>
      <c r="H2" s="310"/>
      <c r="I2" s="141"/>
      <c r="J2" s="312" t="str">
        <f>'1) 日本 - 中国'!M2</f>
        <v>2026年3月スケジュール</v>
      </c>
      <c r="K2" s="312"/>
      <c r="L2" s="312"/>
      <c r="M2" s="29"/>
      <c r="N2" s="82"/>
      <c r="O2" s="82"/>
      <c r="P2" s="82"/>
      <c r="Q2" s="82"/>
      <c r="R2" s="82"/>
    </row>
    <row r="3" spans="1:23" ht="15.75" customHeight="1">
      <c r="C3" s="310"/>
      <c r="D3" s="310"/>
      <c r="E3" s="310"/>
      <c r="F3" s="310"/>
      <c r="G3" s="310"/>
      <c r="H3" s="310"/>
      <c r="I3" s="141"/>
      <c r="J3" s="312"/>
      <c r="K3" s="312"/>
      <c r="L3" s="312"/>
      <c r="M3" s="27" t="s">
        <v>3</v>
      </c>
      <c r="N3" s="140">
        <f>'1) 日本 - 中国'!V3</f>
        <v>46091</v>
      </c>
      <c r="O3" s="74"/>
      <c r="P3" s="74"/>
      <c r="S3" s="27"/>
    </row>
    <row r="4" spans="1:23" ht="15.75" customHeight="1">
      <c r="C4" s="26"/>
      <c r="D4" s="311" t="str">
        <f>'1) 日本 - 中国'!G4</f>
        <v>SHANGHAI MINSHENG SHIPPING CO.,LTD.</v>
      </c>
      <c r="E4" s="311"/>
      <c r="F4" s="311"/>
      <c r="G4" s="311"/>
      <c r="H4" s="311"/>
      <c r="I4" s="311"/>
      <c r="J4" s="29" t="s">
        <v>139</v>
      </c>
      <c r="K4" s="75"/>
      <c r="L4" s="75"/>
      <c r="M4" s="139" t="s">
        <v>5</v>
      </c>
      <c r="N4" s="93" t="str">
        <f>'1) 日本 - 中国'!V4</f>
        <v>No.579-4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140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137</v>
      </c>
      <c r="B7" s="93" t="s">
        <v>136</v>
      </c>
    </row>
    <row r="8" spans="1:23" ht="15" customHeight="1">
      <c r="A8" s="307" t="s">
        <v>6</v>
      </c>
      <c r="B8" s="308" t="s">
        <v>7</v>
      </c>
      <c r="C8" s="308" t="s">
        <v>8</v>
      </c>
      <c r="D8" s="313"/>
      <c r="E8" s="313"/>
      <c r="F8" s="31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7"/>
      <c r="B9" s="309"/>
      <c r="C9" s="309" t="s">
        <v>78</v>
      </c>
      <c r="D9" s="317"/>
      <c r="E9" s="315" t="s">
        <v>79</v>
      </c>
      <c r="F9" s="31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14">
        <v>10</v>
      </c>
      <c r="B10" s="215" t="s">
        <v>135</v>
      </c>
      <c r="C10" s="216" t="s">
        <v>132</v>
      </c>
      <c r="D10" s="217">
        <f>701</f>
        <v>701</v>
      </c>
      <c r="E10" s="218" t="s">
        <v>131</v>
      </c>
      <c r="F10" s="219">
        <f>IF(D10="","",D10)</f>
        <v>701</v>
      </c>
      <c r="G10" s="130">
        <v>46079</v>
      </c>
      <c r="H10" s="22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21" t="s">
        <v>134</v>
      </c>
      <c r="C11" s="216" t="s">
        <v>132</v>
      </c>
      <c r="D11" s="222">
        <f>IF(D10="","",D10+1)</f>
        <v>702</v>
      </c>
      <c r="E11" s="218" t="s">
        <v>131</v>
      </c>
      <c r="F11" s="22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21" t="s">
        <v>133</v>
      </c>
      <c r="C12" s="216" t="s">
        <v>132</v>
      </c>
      <c r="D12" s="222">
        <f t="shared" ref="D12:D15" si="4">IF(D11="","",D11+1)</f>
        <v>703</v>
      </c>
      <c r="E12" s="218" t="s">
        <v>131</v>
      </c>
      <c r="F12" s="22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21" t="s">
        <v>133</v>
      </c>
      <c r="C13" s="216" t="s">
        <v>132</v>
      </c>
      <c r="D13" s="222">
        <f t="shared" si="4"/>
        <v>704</v>
      </c>
      <c r="E13" s="218" t="s">
        <v>131</v>
      </c>
      <c r="F13" s="22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21" t="s">
        <v>133</v>
      </c>
      <c r="C14" s="216" t="s">
        <v>132</v>
      </c>
      <c r="D14" s="222">
        <f t="shared" si="4"/>
        <v>705</v>
      </c>
      <c r="E14" s="218" t="s">
        <v>131</v>
      </c>
      <c r="F14" s="22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24" t="s">
        <v>133</v>
      </c>
      <c r="C15" s="225" t="s">
        <v>132</v>
      </c>
      <c r="D15" s="226">
        <f t="shared" si="4"/>
        <v>706</v>
      </c>
      <c r="E15" s="227" t="s">
        <v>131</v>
      </c>
      <c r="F15" s="22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4" zoomScale="70" zoomScaleNormal="70" zoomScaleSheetLayoutView="70" workbookViewId="0">
      <selection activeCell="J36" sqref="J36:J3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8" t="s">
        <v>94</v>
      </c>
      <c r="H1" s="318"/>
      <c r="I1" s="318"/>
      <c r="J1" s="318"/>
      <c r="K1" s="318"/>
      <c r="L1" s="318"/>
      <c r="M1" s="318"/>
      <c r="N1" s="30"/>
      <c r="O1" s="81"/>
      <c r="P1" s="81"/>
      <c r="Q1" s="82"/>
      <c r="R1" s="319" t="str">
        <f>'1) 日本 - 中国'!M2</f>
        <v>2026年3月スケジュール</v>
      </c>
      <c r="S1" s="319"/>
      <c r="T1" s="319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8"/>
      <c r="H2" s="318"/>
      <c r="I2" s="318"/>
      <c r="J2" s="318"/>
      <c r="K2" s="318"/>
      <c r="L2" s="318"/>
      <c r="M2" s="318"/>
      <c r="N2" s="28"/>
      <c r="O2" s="81"/>
      <c r="P2" s="81"/>
      <c r="Q2" s="82"/>
      <c r="R2" s="319"/>
      <c r="S2" s="319"/>
      <c r="T2" s="319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8"/>
      <c r="H3" s="318"/>
      <c r="I3" s="318"/>
      <c r="J3" s="318"/>
      <c r="K3" s="318"/>
      <c r="L3" s="318"/>
      <c r="M3" s="318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46091</v>
      </c>
    </row>
    <row r="4" spans="1:27" ht="15.75" customHeight="1">
      <c r="C4" s="85"/>
      <c r="D4" s="85"/>
      <c r="E4" s="85"/>
      <c r="F4" s="85"/>
      <c r="G4" s="320" t="s">
        <v>95</v>
      </c>
      <c r="H4" s="320"/>
      <c r="I4" s="320"/>
      <c r="J4" s="320"/>
      <c r="K4" s="320"/>
      <c r="L4" s="320"/>
      <c r="M4" s="320"/>
      <c r="N4" s="320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No.579-4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119</v>
      </c>
      <c r="G7" s="127" t="s">
        <v>115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8" t="s">
        <v>6</v>
      </c>
      <c r="H8" s="277" t="s">
        <v>7</v>
      </c>
      <c r="I8" s="277" t="s">
        <v>8</v>
      </c>
      <c r="J8" s="283"/>
      <c r="K8" s="283"/>
      <c r="L8" s="28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125</v>
      </c>
      <c r="F9" s="34"/>
      <c r="G9" s="298"/>
      <c r="H9" s="278"/>
      <c r="I9" s="278" t="s">
        <v>78</v>
      </c>
      <c r="J9" s="321"/>
      <c r="K9" s="285" t="s">
        <v>79</v>
      </c>
      <c r="L9" s="287"/>
      <c r="M9" s="43"/>
      <c r="N9" s="34" t="s">
        <v>127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77</v>
      </c>
      <c r="K10" s="172">
        <f>IF('1) 日本 - 中国'!E10="","", '1) 日本 - 中国'!E10)</f>
        <v>600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77</v>
      </c>
      <c r="K11" s="172">
        <f>IF('1) 日本 - 中国'!E11="","", '1) 日本 - 中国'!E11)</f>
        <v>601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77</v>
      </c>
      <c r="K12" s="172">
        <f>IF('1) 日本 - 中国'!E12="","", '1) 日本 - 中国'!E12)</f>
        <v>602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77</v>
      </c>
      <c r="K13" s="172">
        <f>IF('1) 日本 - 中国'!E13="","", '1) 日本 - 中国'!E13)</f>
        <v>603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>
        <f>IF('1) 日本 - 中国'!M13="","", '1) 日本 - 中国'!M13)</f>
        <v>46108</v>
      </c>
      <c r="T13" s="153">
        <f>IF('1) 日本 - 中国'!N13="","", '1) 日本 - 中国'!N13)</f>
        <v>46108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77</v>
      </c>
      <c r="K14" s="172">
        <f>IF('1) 日本 - 中国'!E14="","", '1) 日本 - 中国'!E14)</f>
        <v>604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77</v>
      </c>
      <c r="K15" s="172">
        <f>IF('1) 日本 - 中国'!E15="","", '1) 日本 - 中国'!E15)</f>
        <v>605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154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9" t="s">
        <v>6</v>
      </c>
      <c r="H25" s="279" t="s">
        <v>7</v>
      </c>
      <c r="I25" s="279" t="s">
        <v>8</v>
      </c>
      <c r="J25" s="288"/>
      <c r="K25" s="288"/>
      <c r="L25" s="28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9"/>
      <c r="H26" s="280"/>
      <c r="I26" s="280" t="s">
        <v>78</v>
      </c>
      <c r="J26" s="322"/>
      <c r="K26" s="292" t="s">
        <v>79</v>
      </c>
      <c r="L26" s="291"/>
      <c r="M26" s="50"/>
      <c r="N26" s="40" t="s">
        <v>138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 t="str">
        <f t="shared" ref="A27:B38" si="13">IF(B27="","",B27-1)</f>
        <v/>
      </c>
      <c r="B27" s="130" t="str">
        <f t="shared" si="13"/>
        <v/>
      </c>
      <c r="C27" s="130" t="str">
        <f t="shared" ref="C27:C38" si="14">IF(E27="","",E27-3)</f>
        <v/>
      </c>
      <c r="D27" s="169"/>
      <c r="E27" s="130" t="str">
        <f>IF(N27="","",N27-2)</f>
        <v/>
      </c>
      <c r="F27" s="169"/>
      <c r="G27" s="167">
        <f>IF('1) 日本 - 中国'!A27="","", '1) 日本 - 中国'!A27)</f>
        <v>10</v>
      </c>
      <c r="H27" s="168" t="str">
        <f>IF('1) 日本 - 中国'!B27="","", '1) 日本 - 中国'!B27)</f>
        <v/>
      </c>
      <c r="I27" s="68" t="str">
        <f>IF('1) 日本 - 中国'!C27="","", '1) 日本 - 中国'!C27)</f>
        <v/>
      </c>
      <c r="J27" s="94" t="s">
        <v>76</v>
      </c>
      <c r="K27" s="95" t="str">
        <f>IF('1) 日本 - 中国'!E27="","", '1) 日本 - 中国'!E27)</f>
        <v/>
      </c>
      <c r="L27" s="71" t="s">
        <v>85</v>
      </c>
      <c r="M27" s="169" t="str">
        <f>IF('1) 日本 - 中国'!G27="","", '1) 日本 - 中国'!G27)</f>
        <v/>
      </c>
      <c r="N27" s="130" t="str">
        <f>IF('1) 日本 - 中国'!H27="","", '1) 日本 - 中国'!H27)</f>
        <v/>
      </c>
      <c r="O27" s="170" t="str">
        <f>IF('1) 日本 - 中国'!I27="","", '1) 日本 - 中国'!I27)</f>
        <v/>
      </c>
      <c r="P27" s="130" t="str">
        <f>IF('1) 日本 - 中国'!J27="","", '1) 日本 - 中国'!J27)</f>
        <v/>
      </c>
      <c r="Q27" s="130" t="str">
        <f>IF('1) 日本 - 中国'!K27="","", '1) 日本 - 中国'!K27)</f>
        <v/>
      </c>
      <c r="R27" s="130" t="str">
        <f>IF('1) 日本 - 中国'!L27="","", '1) 日本 - 中国'!L27)</f>
        <v/>
      </c>
      <c r="S27" s="170" t="str">
        <f>IF('1) 日本 - 中国'!M27="","", '1) 日本 - 中国'!M27)</f>
        <v/>
      </c>
      <c r="T27" s="130" t="str">
        <f>IF('1) 日本 - 中国'!N27="","", '1) 日本 - 中国'!N27)</f>
        <v/>
      </c>
      <c r="U27" s="170" t="str">
        <f>IF('1) 日本 - 中国'!O27="","", '1) 日本 - 中国'!O27)</f>
        <v/>
      </c>
      <c r="V27" s="130" t="str">
        <f>IF('1) 日本 - 中国'!P27="","", '1) 日本 - 中国'!P27)</f>
        <v/>
      </c>
      <c r="W27" s="130" t="str">
        <f>IF('1) 日本 - 中国'!R27="","", '1) 日本 - 中国'!R27)</f>
        <v/>
      </c>
      <c r="X27" s="130" t="str">
        <f>IF('1) 日本 - 中国'!S27="","", '1) 日本 - 中国'!S27)</f>
        <v/>
      </c>
      <c r="Y27" s="171" t="str">
        <f>IF('1) 日本 - 中国'!T27="","", '1) 日本 - 中国'!T27)</f>
        <v/>
      </c>
      <c r="Z27" s="171" t="str">
        <f>IF('1) 日本 - 中国'!U27="","", '1) 日本 - 中国'!U27)</f>
        <v/>
      </c>
      <c r="AA27" s="130" t="str">
        <f>IF('1) 日本 - 中国'!V27="","", '1) 日本 - 中国'!V27)</f>
        <v/>
      </c>
    </row>
    <row r="28" spans="1:27" s="31" customFormat="1" ht="15" customHeight="1">
      <c r="A28" s="131">
        <f t="shared" si="13"/>
        <v>46081</v>
      </c>
      <c r="B28" s="131">
        <f t="shared" si="13"/>
        <v>46082</v>
      </c>
      <c r="C28" s="131">
        <f t="shared" si="14"/>
        <v>46083</v>
      </c>
      <c r="D28" s="55"/>
      <c r="E28" s="131">
        <f t="shared" ref="E28:E38" si="15">IF(N28="","",N28-2)</f>
        <v>46086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76</v>
      </c>
      <c r="K28" s="95">
        <f>IF('1) 日本 - 中国'!E45="","", '1) 日本 - 中国'!E45)</f>
        <v>2607</v>
      </c>
      <c r="L28" s="71" t="s">
        <v>85</v>
      </c>
      <c r="M28" s="131" t="str">
        <f>IF('1) 日本 - 中国'!G28="","", '1) 日本 - 中国'!G28)</f>
        <v/>
      </c>
      <c r="N28" s="131">
        <f>IF('1) 日本 - 中国'!J45="","", '1) 日本 - 中国'!J45)</f>
        <v>46088</v>
      </c>
      <c r="O28" s="55" t="str">
        <f>IF('1) 日本 - 中国'!I28="","", '1) 日本 - 中国'!I28)</f>
        <v/>
      </c>
      <c r="P28" s="131" t="str">
        <f>IF('1) 日本 - 中国'!J28="","", '1) 日本 - 中国'!J28)</f>
        <v/>
      </c>
      <c r="Q28" s="131" t="str">
        <f>IF('1) 日本 - 中国'!K28="","",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中国'!R28="","", '1) 日本 - 中国'!R28)</f>
        <v/>
      </c>
      <c r="X28" s="131" t="str">
        <f>IF('1) 日本 - 中国'!S28="","", '1) 日本 - 中国'!S28)</f>
        <v/>
      </c>
      <c r="Y28" s="57" t="str">
        <f>IF('1) 日本 - 中国'!T28="","", '1) 日本 - 中国'!T28)</f>
        <v/>
      </c>
      <c r="Z28" s="57" t="str">
        <f>IF('1) 日本 - 中国'!U28="","", '1) 日本 - 中国'!U28)</f>
        <v/>
      </c>
      <c r="AA28" s="131" t="str">
        <f>IF('1) 日本 - 中国'!X45="","", '1) 日本 - 中国'!X45)</f>
        <v>SKIP</v>
      </c>
    </row>
    <row r="29" spans="1:27" s="31" customFormat="1" ht="15" customHeight="1">
      <c r="A29" s="131">
        <f t="shared" si="13"/>
        <v>46088</v>
      </c>
      <c r="B29" s="131">
        <f t="shared" si="13"/>
        <v>46089</v>
      </c>
      <c r="C29" s="131">
        <f t="shared" si="14"/>
        <v>46090</v>
      </c>
      <c r="D29" s="55"/>
      <c r="E29" s="131">
        <f t="shared" si="15"/>
        <v>46093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K-PACIFIC</v>
      </c>
      <c r="I29" s="68">
        <f>IF('1) 日本 - 中国'!C46="","", '1) 日本 - 中国'!C46)</f>
        <v>2612</v>
      </c>
      <c r="J29" s="94" t="s">
        <v>76</v>
      </c>
      <c r="K29" s="95">
        <f>IF('1) 日本 - 中国'!E46="","", '1) 日本 - 中国'!E46)</f>
        <v>2612</v>
      </c>
      <c r="L29" s="71" t="s">
        <v>85</v>
      </c>
      <c r="M29" s="55" t="str">
        <f>IF('1) 日本 - 中国'!G29="","", '1) 日本 - 中国'!G29)</f>
        <v/>
      </c>
      <c r="N29" s="131">
        <f>IF('1) 日本 - 中国'!J46="","", '1) 日本 - 中国'!J46)</f>
        <v>46095</v>
      </c>
      <c r="O29" s="55" t="str">
        <f>IF('1) 日本 - 中国'!I29="","", '1) 日本 - 中国'!I29)</f>
        <v/>
      </c>
      <c r="P29" s="131" t="str">
        <f>IF('1) 日本 - 中国'!J29="","", '1) 日本 - 中国'!J29)</f>
        <v/>
      </c>
      <c r="Q29" s="131" t="str">
        <f>IF('1) 日本 - 中国'!K29="","", '1) 日本 - 中国'!K29)</f>
        <v/>
      </c>
      <c r="R29" s="131">
        <f>IF('1) 日本 - 中国'!L46="","", '1) 日本 - 中国'!L46)</f>
        <v>46097</v>
      </c>
      <c r="S29" s="56">
        <f>IF('1) 日本 - 中国'!M46="","", '1) 日本 - 中国'!M46)</f>
        <v>46098</v>
      </c>
      <c r="T29" s="131">
        <f>IF('1) 日本 - 中国'!N46="","", '1) 日本 - 中国'!N46)</f>
        <v>46098</v>
      </c>
      <c r="U29" s="57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中国'!R29="","", '1) 日本 - 中国'!R29)</f>
        <v/>
      </c>
      <c r="X29" s="131" t="str">
        <f>IF('1) 日本 - 中国'!S29="","", '1) 日本 - 中国'!S29)</f>
        <v/>
      </c>
      <c r="Y29" s="57" t="str">
        <f>IF('1) 日本 - 中国'!T29="","", '1) 日本 - 中国'!T29)</f>
        <v/>
      </c>
      <c r="Z29" s="57" t="str">
        <f>IF('1) 日本 - 中国'!U29="","", '1) 日本 - 中国'!U29)</f>
        <v/>
      </c>
      <c r="AA29" s="131" t="s">
        <v>162</v>
      </c>
    </row>
    <row r="30" spans="1:27" s="31" customFormat="1" ht="15" customHeight="1">
      <c r="A30" s="131">
        <f t="shared" si="13"/>
        <v>46095</v>
      </c>
      <c r="B30" s="131">
        <f t="shared" si="13"/>
        <v>46096</v>
      </c>
      <c r="C30" s="131">
        <f t="shared" si="14"/>
        <v>46097</v>
      </c>
      <c r="D30" s="131"/>
      <c r="E30" s="131">
        <f t="shared" si="15"/>
        <v>46100</v>
      </c>
      <c r="F30" s="131"/>
      <c r="G30" s="54">
        <f>IF('1) 日本 - 中国'!A30="","", '1) 日本 - 中国'!A30)</f>
        <v>13</v>
      </c>
      <c r="H30" s="72" t="str">
        <f>IF('1) 日本 - 中国'!B30="","", '1) 日本 - 中国'!B30)</f>
        <v>K-PACIFIC</v>
      </c>
      <c r="I30" s="68">
        <f>IF('1) 日本 - 中国'!C30="","", '1) 日本 - 中国'!C30)</f>
        <v>2613</v>
      </c>
      <c r="J30" s="94" t="s">
        <v>76</v>
      </c>
      <c r="K30" s="95">
        <f>IF('1) 日本 - 中国'!E30="","", '1) 日本 - 中国'!E30)</f>
        <v>2613</v>
      </c>
      <c r="L30" s="71" t="s">
        <v>85</v>
      </c>
      <c r="M30" s="131" t="str">
        <f>IF('1) 日本 - 中国'!G30="","", '1) 日本 - 中国'!G30)</f>
        <v/>
      </c>
      <c r="N30" s="131">
        <f>IF('1) 日本 - 中国'!H30="","", '1) 日本 - 中国'!H30)</f>
        <v>46102</v>
      </c>
      <c r="O30" s="55" t="str">
        <f>IF('1) 日本 - 中国'!I30="","", '1) 日本 - 中国'!I30)</f>
        <v/>
      </c>
      <c r="P30" s="131" t="str">
        <f>IF('1) 日本 - 中国'!J30="","", '1) 日本 - 中国'!J30)</f>
        <v/>
      </c>
      <c r="Q30" s="131" t="str">
        <f>IF('1) 日本 - 中国'!K30="","", '1) 日本 - 中国'!K30)</f>
        <v/>
      </c>
      <c r="R30" s="131">
        <f>IF('1) 日本 - 中国'!L30="","", '1) 日本 - 中国'!L30)</f>
        <v>46105</v>
      </c>
      <c r="S30" s="56">
        <f>IF('1) 日本 - 中国'!M30="","", '1) 日本 - 中国'!M30)</f>
        <v>46105</v>
      </c>
      <c r="T30" s="131">
        <f>IF('1) 日本 - 中国'!N30="","", '1) 日本 - 中国'!N30)</f>
        <v>46105</v>
      </c>
      <c r="U30" s="56">
        <f>IF('1) 日本 - 中国'!O30="","", '1) 日本 - 中国'!O30)</f>
        <v>46106</v>
      </c>
      <c r="V30" s="131">
        <f>IF('1) 日本 - 中国'!P30="","", '1) 日本 - 中国'!P30)</f>
        <v>46106</v>
      </c>
      <c r="W30" s="131" t="str">
        <f>IF('1) 日本 - 中国'!R30="","", '1) 日本 - 中国'!R30)</f>
        <v/>
      </c>
      <c r="X30" s="131" t="str">
        <f>IF('1) 日本 - 中国'!S30="","", '1) 日本 - 中国'!S30)</f>
        <v/>
      </c>
      <c r="Y30" s="131" t="str">
        <f>IF('1) 日本 - 中国'!T30="","", '1) 日本 - 中国'!T30)</f>
        <v/>
      </c>
      <c r="Z30" s="131" t="str">
        <f>IF('1) 日本 - 中国'!U30="","", '1) 日本 - 中国'!U30)</f>
        <v/>
      </c>
      <c r="AA30" s="131">
        <f>IF('1) 日本 - 中国'!V30="","", '1) 日本 - 中国'!V30)</f>
        <v>46109</v>
      </c>
    </row>
    <row r="31" spans="1:27" s="31" customFormat="1" ht="15" customHeight="1">
      <c r="A31" s="55">
        <f t="shared" si="13"/>
        <v>46102</v>
      </c>
      <c r="B31" s="55">
        <f t="shared" si="13"/>
        <v>46103</v>
      </c>
      <c r="C31" s="55">
        <f t="shared" si="14"/>
        <v>46104</v>
      </c>
      <c r="D31" s="55"/>
      <c r="E31" s="55">
        <f t="shared" si="15"/>
        <v>46107</v>
      </c>
      <c r="F31" s="55"/>
      <c r="G31" s="58">
        <f>IF('1) 日本 - 中国'!A31="","", '1) 日本 - 中国'!A31)</f>
        <v>14</v>
      </c>
      <c r="H31" s="72" t="str">
        <f>IF('1) 日本 - 中国'!B31="","", '1) 日本 - 中国'!B31)</f>
        <v>K-PACIFIC</v>
      </c>
      <c r="I31" s="68">
        <f>IF('1) 日本 - 中国'!C31="","", '1) 日本 - 中国'!C31)</f>
        <v>2614</v>
      </c>
      <c r="J31" s="94" t="s">
        <v>76</v>
      </c>
      <c r="K31" s="95">
        <f>IF('1) 日本 - 中国'!E31="","", '1) 日本 - 中国'!E31)</f>
        <v>2614</v>
      </c>
      <c r="L31" s="71" t="s">
        <v>85</v>
      </c>
      <c r="M31" s="55" t="str">
        <f>IF('1) 日本 - 中国'!G31="","", '1) 日本 - 中国'!G31)</f>
        <v/>
      </c>
      <c r="N31" s="131">
        <f>IF('1) 日本 - 中国'!H31="","", '1) 日本 - 中国'!H31)</f>
        <v>46109</v>
      </c>
      <c r="O31" s="59" t="str">
        <f>IF('1) 日本 - 中国'!I31="","", '1) 日本 - 中国'!I31)</f>
        <v/>
      </c>
      <c r="P31" s="60" t="str">
        <f>IF('1) 日本 - 中国'!J31="","", '1) 日本 - 中国'!J31)</f>
        <v/>
      </c>
      <c r="Q31" s="60" t="str">
        <f>IF('1) 日本 - 中国'!K31="","", '1) 日本 - 中国'!K31)</f>
        <v/>
      </c>
      <c r="R31" s="131">
        <f>IF('1) 日本 - 中国'!L31="","", '1) 日本 - 中国'!L31)</f>
        <v>46112</v>
      </c>
      <c r="S31" s="56">
        <f>IF('1) 日本 - 中国'!M31="","", '1) 日本 - 中国'!M31)</f>
        <v>46112</v>
      </c>
      <c r="T31" s="131">
        <f>IF('1) 日本 - 中国'!N31="","", '1) 日本 - 中国'!N31)</f>
        <v>46112</v>
      </c>
      <c r="U31" s="56">
        <f>IF('1) 日本 - 中国'!O31="","", '1) 日本 - 中国'!O31)</f>
        <v>46113</v>
      </c>
      <c r="V31" s="131">
        <f>IF('1) 日本 - 中国'!P31="","", '1) 日本 - 中国'!P31)</f>
        <v>46113</v>
      </c>
      <c r="W31" s="131" t="str">
        <f>IF('1) 日本 - 中国'!R31="","", '1) 日本 - 中国'!R31)</f>
        <v/>
      </c>
      <c r="X31" s="131" t="str">
        <f>IF('1) 日本 - 中国'!S31="","", '1) 日本 - 中国'!S31)</f>
        <v/>
      </c>
      <c r="Y31" s="57" t="str">
        <f>IF('1) 日本 - 中国'!T31="","", '1) 日本 - 中国'!T31)</f>
        <v/>
      </c>
      <c r="Z31" s="57" t="str">
        <f>IF('1) 日本 - 中国'!U31="","", '1) 日本 - 中国'!U31)</f>
        <v/>
      </c>
      <c r="AA31" s="57">
        <f>IF('1) 日本 - 中国'!V31="","", '1) 日本 - 中国'!V31)</f>
        <v>46116</v>
      </c>
    </row>
    <row r="32" spans="1:27" s="31" customFormat="1" ht="15" customHeight="1">
      <c r="A32" s="55">
        <f t="shared" si="13"/>
        <v>46109</v>
      </c>
      <c r="B32" s="55">
        <f t="shared" si="13"/>
        <v>46110</v>
      </c>
      <c r="C32" s="55">
        <f t="shared" si="14"/>
        <v>46111</v>
      </c>
      <c r="D32" s="55"/>
      <c r="E32" s="55">
        <f t="shared" si="15"/>
        <v>46114</v>
      </c>
      <c r="F32" s="55"/>
      <c r="G32" s="58">
        <f>IF('1) 日本 - 中国'!A32="","", '1) 日本 - 中国'!A32)</f>
        <v>15</v>
      </c>
      <c r="H32" s="72" t="str">
        <f>IF('1) 日本 - 中国'!B32="","", '1) 日本 - 中国'!B32)</f>
        <v>B VESSEL</v>
      </c>
      <c r="I32" s="68" t="str">
        <f>IF('1) 日本 - 中国'!C32="","", '1) 日本 - 中国'!C32)</f>
        <v/>
      </c>
      <c r="J32" s="94" t="s">
        <v>76</v>
      </c>
      <c r="K32" s="95" t="str">
        <f>IF('1) 日本 - 中国'!E32="","", '1) 日本 - 中国'!E32)</f>
        <v/>
      </c>
      <c r="L32" s="71" t="s">
        <v>85</v>
      </c>
      <c r="M32" s="55" t="str">
        <f>IF('1) 日本 - 中国'!G32="","", '1) 日本 - 中国'!G32)</f>
        <v/>
      </c>
      <c r="N32" s="131">
        <f>IF('1) 日本 - 中国'!H32="","", '1) 日本 - 中国'!H32)</f>
        <v>46116</v>
      </c>
      <c r="O32" s="59" t="str">
        <f>IF('1) 日本 - 中国'!I32="","", '1) 日本 - 中国'!I32)</f>
        <v/>
      </c>
      <c r="P32" s="60" t="str">
        <f>IF('1) 日本 - 中国'!J32="","", '1) 日本 - 中国'!J32)</f>
        <v/>
      </c>
      <c r="Q32" s="60" t="str">
        <f>IF('1) 日本 - 中国'!K32="","", '1) 日本 - 中国'!K32)</f>
        <v/>
      </c>
      <c r="R32" s="131">
        <f>IF('1) 日本 - 中国'!L32="","", '1) 日本 - 中国'!L32)</f>
        <v>46119</v>
      </c>
      <c r="S32" s="56">
        <f>IF('1) 日本 - 中国'!M32="","", '1) 日本 - 中国'!M32)</f>
        <v>46119</v>
      </c>
      <c r="T32" s="131">
        <f>IF('1) 日本 - 中国'!N32="","", '1) 日本 - 中国'!N32)</f>
        <v>46119</v>
      </c>
      <c r="U32" s="56">
        <f>IF('1) 日本 - 中国'!O32="","", '1) 日本 - 中国'!O32)</f>
        <v>46120</v>
      </c>
      <c r="V32" s="131">
        <f>IF('1) 日本 - 中国'!P32="","", '1) 日本 - 中国'!P32)</f>
        <v>46120</v>
      </c>
      <c r="W32" s="131" t="str">
        <f>IF('1) 日本 - 中国'!R32="","", '1) 日本 - 中国'!R32)</f>
        <v/>
      </c>
      <c r="X32" s="131" t="str">
        <f>IF('1) 日本 - 中国'!S32="","", '1) 日本 - 中国'!S32)</f>
        <v/>
      </c>
      <c r="Y32" s="57" t="str">
        <f>IF('1) 日本 - 中国'!T32="","", '1) 日本 - 中国'!T32)</f>
        <v/>
      </c>
      <c r="Z32" s="57" t="str">
        <f>IF('1) 日本 - 中国'!U32="","", '1) 日本 - 中国'!U32)</f>
        <v/>
      </c>
      <c r="AA32" s="57">
        <f>IF('1) 日本 - 中国'!V32="","", '1) 日本 - 中国'!V32)</f>
        <v>46123</v>
      </c>
    </row>
    <row r="33" spans="1:27" s="96" customFormat="1" ht="15" customHeight="1">
      <c r="A33" s="55" t="str">
        <f t="shared" si="13"/>
        <v/>
      </c>
      <c r="B33" s="55" t="str">
        <f t="shared" si="13"/>
        <v/>
      </c>
      <c r="C33" s="55" t="str">
        <f t="shared" si="14"/>
        <v/>
      </c>
      <c r="D33" s="55"/>
      <c r="E33" s="55" t="str">
        <f t="shared" si="15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76</v>
      </c>
      <c r="K33" s="95" t="str">
        <f>IF('1) 日本 - 中国'!E33="","", '1) 日本 - 中国'!E33)</f>
        <v/>
      </c>
      <c r="L33" s="71" t="s">
        <v>85</v>
      </c>
      <c r="M33" s="55" t="str">
        <f>IF('1) 日本 - 中国'!G33="","", '1) 日本 - 中国'!G33)</f>
        <v/>
      </c>
      <c r="N33" s="131" t="str">
        <f>IF('1) 日本 - 中国'!H33="","", '1) 日本 - 中国'!H33)</f>
        <v/>
      </c>
      <c r="O33" s="59" t="str">
        <f>IF('1) 日本 - 中国'!I33="","", '1) 日本 - 中国'!I33)</f>
        <v/>
      </c>
      <c r="P33" s="60" t="str">
        <f>IF('1) 日本 - 中国'!J33="","", '1) 日本 - 中国'!J33)</f>
        <v/>
      </c>
      <c r="Q33" s="60" t="str">
        <f>IF('1) 日本 - 中国'!K33="","", '1) 日本 - 中国'!K33)</f>
        <v/>
      </c>
      <c r="R33" s="131" t="str">
        <f>IF('1) 日本 - 中国'!L33="","", '1) 日本 - 中国'!L33)</f>
        <v/>
      </c>
      <c r="S33" s="56" t="str">
        <f>IF('1) 日本 - 中国'!M33="","", '1) 日本 - 中国'!M33)</f>
        <v/>
      </c>
      <c r="T33" s="131" t="str">
        <f>IF('1) 日本 - 中国'!N33="","", '1) 日本 - 中国'!N33)</f>
        <v/>
      </c>
      <c r="U33" s="56" t="str">
        <f>IF('1) 日本 - 中国'!O33="","", '1) 日本 - 中国'!O33)</f>
        <v/>
      </c>
      <c r="V33" s="131" t="str">
        <f>IF('1) 日本 - 中国'!P33="","", '1) 日本 - 中国'!P33)</f>
        <v/>
      </c>
      <c r="W33" s="131" t="str">
        <f>IF('1) 日本 - 中国'!R33="","", '1) 日本 - 中国'!R33)</f>
        <v/>
      </c>
      <c r="X33" s="131" t="str">
        <f>IF('1) 日本 - 中国'!S33="","", '1) 日本 - 中国'!S33)</f>
        <v/>
      </c>
      <c r="Y33" s="57" t="str">
        <f>IF('1) 日本 - 中国'!T33="","", '1) 日本 - 中国'!T33)</f>
        <v/>
      </c>
      <c r="Z33" s="57" t="str">
        <f>IF('1) 日本 - 中国'!U33="","", '1) 日本 - 中国'!U33)</f>
        <v/>
      </c>
      <c r="AA33" s="57" t="str">
        <f>IF('1) 日本 - 中国'!V33="","", '1) 日本 - 中国'!V33)</f>
        <v/>
      </c>
    </row>
    <row r="34" spans="1:27" s="96" customFormat="1" ht="15" customHeight="1">
      <c r="A34" s="55" t="str">
        <f t="shared" si="13"/>
        <v/>
      </c>
      <c r="B34" s="55" t="str">
        <f t="shared" si="13"/>
        <v/>
      </c>
      <c r="C34" s="55" t="str">
        <f t="shared" si="14"/>
        <v/>
      </c>
      <c r="D34" s="55"/>
      <c r="E34" s="55" t="str">
        <f t="shared" si="15"/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中国'!G34="","", '1) 日本 - 中国'!G34)</f>
        <v/>
      </c>
      <c r="N34" s="131" t="str">
        <f>IF('1) 日本 - 中国'!H34="","", '1) 日本 - 中国'!H34)</f>
        <v/>
      </c>
      <c r="O34" s="59" t="str">
        <f>IF('1) 日本 - 中国'!I34="","", '1) 日本 - 中国'!I34)</f>
        <v/>
      </c>
      <c r="P34" s="60" t="str">
        <f>IF('1) 日本 - 中国'!J34="","", '1) 日本 - 中国'!J34)</f>
        <v/>
      </c>
      <c r="Q34" s="131" t="str">
        <f>IF('1) 日本 - 中国'!K34="","", '1) 日本 - 中国'!K34)</f>
        <v/>
      </c>
      <c r="R34" s="131" t="str">
        <f>IF('1) 日本 - 中国'!L34="","", '1) 日本 - 中国'!L34)</f>
        <v/>
      </c>
      <c r="S34" s="56" t="str">
        <f>IF('1) 日本 - 中国'!M34="","", '1) 日本 - 中国'!M34)</f>
        <v/>
      </c>
      <c r="T34" s="131" t="str">
        <f>IF('1) 日本 - 中国'!N34="","", '1) 日本 - 中国'!N34)</f>
        <v/>
      </c>
      <c r="U34" s="56" t="str">
        <f>IF('1) 日本 - 中国'!O34="","", '1) 日本 - 中国'!O34)</f>
        <v/>
      </c>
      <c r="V34" s="131" t="str">
        <f>IF('1) 日本 - 中国'!P34="","", '1) 日本 - 中国'!P34)</f>
        <v/>
      </c>
      <c r="W34" s="131" t="str">
        <f>IF('1) 日本 - 中国'!R34="","", '1) 日本 - 中国'!R34)</f>
        <v/>
      </c>
      <c r="X34" s="131" t="str">
        <f>IF('1) 日本 - 中国'!S34="","", '1) 日本 - 中国'!S34)</f>
        <v/>
      </c>
      <c r="Y34" s="131" t="str">
        <f>IF('1) 日本 - 中国'!T34="","", '1) 日本 - 中国'!T34)</f>
        <v/>
      </c>
      <c r="Z34" s="131" t="str">
        <f>IF('1) 日本 - 中国'!U34="","", '1) 日本 - 中国'!U34)</f>
        <v/>
      </c>
      <c r="AA34" s="131" t="str">
        <f>IF('1) 日本 - 中国'!V34="","", '1) 日本 - 中国'!V34)</f>
        <v/>
      </c>
    </row>
    <row r="35" spans="1:27" s="96" customFormat="1" ht="15" customHeight="1">
      <c r="A35" s="55" t="str">
        <f t="shared" si="13"/>
        <v/>
      </c>
      <c r="B35" s="55" t="str">
        <f t="shared" si="13"/>
        <v/>
      </c>
      <c r="C35" s="55" t="str">
        <f t="shared" si="14"/>
        <v/>
      </c>
      <c r="D35" s="55"/>
      <c r="E35" s="55" t="str">
        <f t="shared" si="1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中国'!G35="","", '1) 日本 - 中国'!G35)</f>
        <v/>
      </c>
      <c r="N35" s="131" t="str">
        <f>IF('1) 日本 - 中国'!H35="","", '1) 日本 - 中国'!H35)</f>
        <v/>
      </c>
      <c r="O35" s="59" t="str">
        <f>IF('1) 日本 - 中国'!I35="","", '1) 日本 - 中国'!I35)</f>
        <v/>
      </c>
      <c r="P35" s="60" t="str">
        <f>IF('1) 日本 - 中国'!J35="","", '1) 日本 - 中国'!J35)</f>
        <v/>
      </c>
      <c r="Q35" s="131" t="str">
        <f>IF('1) 日本 - 中国'!K35="","", '1) 日本 - 中国'!K35)</f>
        <v/>
      </c>
      <c r="R35" s="131" t="str">
        <f>IF('1) 日本 - 中国'!L35="","", '1) 日本 - 中国'!L35)</f>
        <v/>
      </c>
      <c r="S35" s="56" t="str">
        <f>IF('1) 日本 - 中国'!M35="","", '1) 日本 - 中国'!M35)</f>
        <v/>
      </c>
      <c r="T35" s="131" t="str">
        <f>IF('1) 日本 - 中国'!N35="","", '1) 日本 - 中国'!N35)</f>
        <v/>
      </c>
      <c r="U35" s="56" t="str">
        <f>IF('1) 日本 - 中国'!O35="","", '1) 日本 - 中国'!O35)</f>
        <v/>
      </c>
      <c r="V35" s="131" t="str">
        <f>IF('1) 日本 - 中国'!P35="","", '1) 日本 - 中国'!P35)</f>
        <v/>
      </c>
      <c r="W35" s="131" t="str">
        <f>IF('1) 日本 - 中国'!R35="","", '1) 日本 - 中国'!R35)</f>
        <v/>
      </c>
      <c r="X35" s="131" t="str">
        <f>IF('1) 日本 - 中国'!S35="","", '1) 日本 - 中国'!S35)</f>
        <v/>
      </c>
      <c r="Y35" s="57" t="str">
        <f>IF('1) 日本 - 中国'!T35="","", '1) 日本 - 中国'!T35)</f>
        <v/>
      </c>
      <c r="Z35" s="57" t="str">
        <f>IF('1) 日本 - 中国'!U35="","", '1) 日本 - 中国'!U35)</f>
        <v/>
      </c>
      <c r="AA35" s="57" t="str">
        <f>IF('1) 日本 - 中国'!V35="","", '1) 日本 - 中国'!V35)</f>
        <v/>
      </c>
    </row>
    <row r="36" spans="1:27" s="96" customFormat="1" ht="15" customHeight="1">
      <c r="A36" s="131" t="str">
        <f t="shared" si="13"/>
        <v/>
      </c>
      <c r="B36" s="131" t="str">
        <f t="shared" si="13"/>
        <v/>
      </c>
      <c r="C36" s="131" t="str">
        <f t="shared" si="14"/>
        <v/>
      </c>
      <c r="D36" s="131"/>
      <c r="E36" s="131" t="str">
        <f t="shared" si="1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中国'!G36="","", '1) 日本 - 中国'!G36)</f>
        <v/>
      </c>
      <c r="N36" s="131" t="str">
        <f>IF('1) 日本 - 中国'!H36="","", '1) 日本 - 中国'!H36)</f>
        <v/>
      </c>
      <c r="O36" s="59" t="str">
        <f>IF('1) 日本 - 中国'!I36="","", '1) 日本 - 中国'!I36)</f>
        <v/>
      </c>
      <c r="P36" s="60" t="str">
        <f>IF('1) 日本 - 中国'!J36="","", '1) 日本 - 中国'!J36)</f>
        <v/>
      </c>
      <c r="Q36" s="131" t="str">
        <f>IF('1) 日本 - 中国'!K36="","", '1) 日本 - 中国'!K36)</f>
        <v/>
      </c>
      <c r="R36" s="131" t="str">
        <f>IF('1) 日本 - 中国'!L36="","", '1) 日本 - 中国'!L36)</f>
        <v/>
      </c>
      <c r="S36" s="56" t="str">
        <f>IF('1) 日本 - 中国'!M36="","", '1) 日本 - 中国'!M36)</f>
        <v/>
      </c>
      <c r="T36" s="131" t="str">
        <f>IF('1) 日本 - 中国'!N36="","", '1) 日本 - 中国'!N36)</f>
        <v/>
      </c>
      <c r="U36" s="56" t="str">
        <f>IF('1) 日本 - 中国'!O36="","", '1) 日本 - 中国'!O36)</f>
        <v/>
      </c>
      <c r="V36" s="131" t="str">
        <f>IF('1) 日本 - 中国'!P36="","", '1) 日本 - 中国'!P36)</f>
        <v/>
      </c>
      <c r="W36" s="131" t="str">
        <f>IF('1) 日本 - 中国'!R36="","", '1) 日本 - 中国'!R36)</f>
        <v/>
      </c>
      <c r="X36" s="131" t="str">
        <f>IF('1) 日本 - 中国'!S36="","", '1) 日本 - 中国'!S36)</f>
        <v/>
      </c>
      <c r="Y36" s="131" t="str">
        <f>IF('1) 日本 - 中国'!T36="","", '1) 日本 - 中国'!T36)</f>
        <v/>
      </c>
      <c r="Z36" s="131" t="str">
        <f>IF('1) 日本 - 中国'!U36="","", '1) 日本 - 中国'!U36)</f>
        <v/>
      </c>
      <c r="AA36" s="131" t="str">
        <f>IF('1) 日本 - 中国'!V36="","", '1) 日本 - 中国'!V36)</f>
        <v/>
      </c>
    </row>
    <row r="37" spans="1:27" s="96" customFormat="1" ht="15" customHeight="1">
      <c r="A37" s="55" t="str">
        <f t="shared" si="13"/>
        <v/>
      </c>
      <c r="B37" s="55" t="str">
        <f t="shared" si="13"/>
        <v/>
      </c>
      <c r="C37" s="55" t="str">
        <f t="shared" si="14"/>
        <v/>
      </c>
      <c r="D37" s="55"/>
      <c r="E37" s="55" t="str">
        <f t="shared" si="1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中国'!G37="","", '1) 日本 - 中国'!G37)</f>
        <v/>
      </c>
      <c r="N37" s="131" t="str">
        <f>IF('1) 日本 - 中国'!H37="","", '1) 日本 - 中国'!H37)</f>
        <v/>
      </c>
      <c r="O37" s="59" t="str">
        <f>IF('1) 日本 - 中国'!I37="","", '1) 日本 - 中国'!I37)</f>
        <v/>
      </c>
      <c r="P37" s="60" t="str">
        <f>IF('1) 日本 - 中国'!J37="","", '1) 日本 - 中国'!J37)</f>
        <v/>
      </c>
      <c r="Q37" s="131" t="str">
        <f>IF('1) 日本 - 中国'!K37="","", '1) 日本 - 中国'!K37)</f>
        <v/>
      </c>
      <c r="R37" s="131" t="str">
        <f>IF('1) 日本 - 中国'!L37="","", '1) 日本 - 中国'!L37)</f>
        <v/>
      </c>
      <c r="S37" s="56" t="str">
        <f>IF('1) 日本 - 中国'!M37="","", '1) 日本 - 中国'!M37)</f>
        <v/>
      </c>
      <c r="T37" s="131" t="str">
        <f>IF('1) 日本 - 中国'!N37="","", '1) 日本 - 中国'!N37)</f>
        <v/>
      </c>
      <c r="U37" s="56" t="str">
        <f>IF('1) 日本 - 中国'!O37="","", '1) 日本 - 中国'!O37)</f>
        <v/>
      </c>
      <c r="V37" s="131" t="str">
        <f>IF('1) 日本 - 中国'!P37="","", '1) 日本 - 中国'!P37)</f>
        <v/>
      </c>
      <c r="W37" s="131" t="str">
        <f>IF('1) 日本 - 中国'!R37="","", '1) 日本 - 中国'!R37)</f>
        <v/>
      </c>
      <c r="X37" s="131" t="str">
        <f>IF('1) 日本 - 中国'!S37="","", '1) 日本 - 中国'!S37)</f>
        <v/>
      </c>
      <c r="Y37" s="131" t="str">
        <f>IF('1) 日本 - 中国'!T37="","", '1) 日本 - 中国'!T37)</f>
        <v/>
      </c>
      <c r="Z37" s="131" t="str">
        <f>IF('1) 日本 - 中国'!U37="","", '1) 日本 - 中国'!U37)</f>
        <v/>
      </c>
      <c r="AA37" s="131" t="str">
        <f>IF('1) 日本 - 中国'!V37="","", '1) 日本 - 中国'!V37)</f>
        <v/>
      </c>
    </row>
    <row r="38" spans="1:27" s="96" customFormat="1" ht="15" customHeight="1">
      <c r="A38" s="107" t="str">
        <f t="shared" si="13"/>
        <v/>
      </c>
      <c r="B38" s="107" t="str">
        <f t="shared" si="13"/>
        <v/>
      </c>
      <c r="C38" s="107" t="str">
        <f t="shared" si="14"/>
        <v/>
      </c>
      <c r="D38" s="107"/>
      <c r="E38" s="107" t="str">
        <f t="shared" si="1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中国'!G38="","", '1) 日本 - 中国'!G38)</f>
        <v/>
      </c>
      <c r="N38" s="97" t="str">
        <f>IF('1) 日本 - 中国'!H38="","", '1) 日本 - 中国'!H38)</f>
        <v/>
      </c>
      <c r="O38" s="108" t="str">
        <f>IF('1) 日本 - 中国'!I38="","", '1) 日本 - 中国'!I38)</f>
        <v/>
      </c>
      <c r="P38" s="109" t="str">
        <f>IF('1) 日本 - 中国'!J38="","", '1) 日本 - 中国'!J38)</f>
        <v/>
      </c>
      <c r="Q38" s="97" t="str">
        <f>IF('1) 日本 - 中国'!K38="","", '1) 日本 - 中国'!K38)</f>
        <v/>
      </c>
      <c r="R38" s="97" t="str">
        <f>IF('1) 日本 - 中国'!L38="","", '1) 日本 - 中国'!L38)</f>
        <v/>
      </c>
      <c r="S38" s="110" t="str">
        <f>IF('1) 日本 - 中国'!M38="","", '1) 日本 - 中国'!M38)</f>
        <v/>
      </c>
      <c r="T38" s="97" t="str">
        <f>IF('1) 日本 - 中国'!N38="","", '1) 日本 - 中国'!N38)</f>
        <v/>
      </c>
      <c r="U38" s="110" t="str">
        <f>IF('1) 日本 - 中国'!O38="","", '1) 日本 - 中国'!O38)</f>
        <v/>
      </c>
      <c r="V38" s="97" t="str">
        <f>IF('1) 日本 - 中国'!P38="","", '1) 日本 - 中国'!P38)</f>
        <v/>
      </c>
      <c r="W38" s="97" t="str">
        <f>IF('1) 日本 - 中国'!R38="","", '1) 日本 - 中国'!R38)</f>
        <v/>
      </c>
      <c r="X38" s="97" t="str">
        <f>IF('1) 日本 - 中国'!S38="","", '1) 日本 - 中国'!S38)</f>
        <v/>
      </c>
      <c r="Y38" s="97" t="str">
        <f>IF('1) 日本 - 中国'!T38="","", '1) 日本 - 中国'!T38)</f>
        <v/>
      </c>
      <c r="Z38" s="97" t="str">
        <f>IF('1) 日本 - 中国'!U38="","", '1) 日本 - 中国'!U38)</f>
        <v/>
      </c>
      <c r="AA38" s="97" t="str">
        <f>IF('1) 日本 - 中国'!V38="","",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0" zoomScale="70" zoomScaleNormal="70" zoomScaleSheetLayoutView="70" workbookViewId="0">
      <selection activeCell="W39" sqref="W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10" t="s">
        <v>116</v>
      </c>
      <c r="M2" s="310"/>
      <c r="N2" s="310"/>
      <c r="O2" s="310"/>
      <c r="P2" s="310"/>
      <c r="Q2" s="82"/>
      <c r="R2" s="82"/>
      <c r="S2" s="82"/>
      <c r="U2" s="323" t="str">
        <f>'1) 日本 - 中国'!M2</f>
        <v>2026年3月スケジュール</v>
      </c>
      <c r="V2" s="323"/>
      <c r="W2" s="323"/>
      <c r="X2" s="323"/>
      <c r="Y2" s="32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10"/>
      <c r="M3" s="310"/>
      <c r="N3" s="310"/>
      <c r="O3" s="310"/>
      <c r="P3" s="310"/>
      <c r="T3" s="27"/>
      <c r="U3" s="323"/>
      <c r="V3" s="323"/>
      <c r="W3" s="323"/>
      <c r="X3" s="323"/>
      <c r="Y3" s="323"/>
      <c r="Z3" s="27" t="str">
        <f>'1) 日本 - 中国'!U3</f>
        <v>Update：</v>
      </c>
      <c r="AA3" s="124">
        <f>'1) 日本 - 中国'!V3</f>
        <v>46091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20" t="s">
        <v>117</v>
      </c>
      <c r="M4" s="320"/>
      <c r="N4" s="320"/>
      <c r="O4" s="320"/>
      <c r="P4" s="320"/>
      <c r="T4" s="86"/>
      <c r="U4" s="74" t="s">
        <v>118</v>
      </c>
      <c r="V4" s="74"/>
      <c r="W4" s="87"/>
      <c r="Z4" s="86" t="str">
        <f>'1) 日本 - 中国'!U4</f>
        <v>Version：</v>
      </c>
      <c r="AA4" s="87" t="str">
        <f>'1) 日本 - 中国'!V4</f>
        <v>No.579-4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120</v>
      </c>
      <c r="Y7" s="127"/>
    </row>
    <row r="8" spans="1:27" ht="15" customHeight="1">
      <c r="A8" s="298" t="s">
        <v>6</v>
      </c>
      <c r="B8" s="277" t="s">
        <v>7</v>
      </c>
      <c r="C8" s="277" t="s">
        <v>8</v>
      </c>
      <c r="D8" s="283"/>
      <c r="E8" s="283"/>
      <c r="F8" s="28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8"/>
      <c r="B9" s="278"/>
      <c r="C9" s="278" t="s">
        <v>78</v>
      </c>
      <c r="D9" s="321"/>
      <c r="E9" s="285" t="s">
        <v>79</v>
      </c>
      <c r="F9" s="28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125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77</v>
      </c>
      <c r="E10" s="172">
        <f>IF('1) 日本 - 中国'!E10="", "", '1) 日本 - 中国'!E10)</f>
        <v>600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77</v>
      </c>
      <c r="E11" s="172">
        <f>IF('1) 日本 - 中国'!E11="", "", '1) 日本 - 中国'!E11)</f>
        <v>601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77</v>
      </c>
      <c r="E12" s="172">
        <f>IF('1) 日本 - 中国'!E12="", "", '1) 日本 - 中国'!E12)</f>
        <v>602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77</v>
      </c>
      <c r="E13" s="172">
        <f>IF('1) 日本 - 中国'!E13="", "", '1) 日本 - 中国'!E13)</f>
        <v>603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>
        <f>IF('1) 日本 - 中国'!M13="", "", '1) 日本 - 中国'!M13)</f>
        <v>46108</v>
      </c>
      <c r="N13" s="153">
        <f>IF('1) 日本 - 中国'!N13="", "", '1) 日本 - 中国'!N13)</f>
        <v>46108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77</v>
      </c>
      <c r="E14" s="172">
        <f>IF('1) 日本 - 中国'!E14="", "", '1) 日本 - 中国'!E14)</f>
        <v>604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77</v>
      </c>
      <c r="E15" s="172">
        <f>IF('1) 日本 - 中国'!E15="", "", '1) 日本 - 中国'!E15)</f>
        <v>605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77</v>
      </c>
      <c r="E16" s="172" t="str">
        <f>IF('1) 日本 - 中国'!E16="", "", '1) 日本 - 中国'!E16)</f>
        <v/>
      </c>
      <c r="F16" s="157" t="s">
        <v>85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77</v>
      </c>
      <c r="E17" s="172" t="str">
        <f>IF('1) 日本 - 中国'!E17="", "", '1) 日本 - 中国'!E17)</f>
        <v/>
      </c>
      <c r="F17" s="157" t="s">
        <v>85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77</v>
      </c>
      <c r="E18" s="172" t="str">
        <f>IF('1) 日本 - 中国'!E18="", "", '1) 日本 - 中国'!E18)</f>
        <v/>
      </c>
      <c r="F18" s="157" t="s">
        <v>85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77</v>
      </c>
      <c r="E19" s="172" t="str">
        <f>IF('1) 日本 - 中国'!E19="", "", '1) 日本 - 中国'!E19)</f>
        <v/>
      </c>
      <c r="F19" s="157" t="s">
        <v>85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77</v>
      </c>
      <c r="E20" s="172" t="str">
        <f>IF('1) 日本 - 中国'!E20="", "", '1) 日本 - 中国'!E20)</f>
        <v/>
      </c>
      <c r="F20" s="157" t="s">
        <v>85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77</v>
      </c>
      <c r="E21" s="163" t="str">
        <f>IF('1) 日本 - 中国'!E21="", "", '1) 日本 - 中国'!E21)</f>
        <v/>
      </c>
      <c r="F21" s="164" t="s">
        <v>85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9" t="s">
        <v>6</v>
      </c>
      <c r="B25" s="279" t="s">
        <v>7</v>
      </c>
      <c r="C25" s="279" t="s">
        <v>8</v>
      </c>
      <c r="D25" s="288"/>
      <c r="E25" s="288"/>
      <c r="F25" s="28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9"/>
      <c r="B26" s="280"/>
      <c r="C26" s="280" t="s">
        <v>78</v>
      </c>
      <c r="D26" s="322"/>
      <c r="E26" s="292" t="s">
        <v>79</v>
      </c>
      <c r="F26" s="29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126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10</v>
      </c>
      <c r="B27" s="146" t="str">
        <f>IF('1) 日本 - 中国'!B27="", "", '1) 日本 - 中国'!B27)</f>
        <v/>
      </c>
      <c r="C27" s="147" t="str">
        <f>IF('1) 日本 - 中国'!C27="", "", '1) 日本 - 中国'!C27)</f>
        <v/>
      </c>
      <c r="D27" s="173" t="s">
        <v>76</v>
      </c>
      <c r="E27" s="172" t="str">
        <f>IF('1) 日本 - 中国'!E27="", "", '1) 日本 - 中国'!E27)</f>
        <v/>
      </c>
      <c r="F27" s="157" t="s">
        <v>85</v>
      </c>
      <c r="G27" s="177" t="str">
        <f>IF('1) 日本 - 中国'!G27="", "", '1) 日本 - 中国'!G27)</f>
        <v/>
      </c>
      <c r="H27" s="151" t="str">
        <f>IF('1) 日本 - 中国'!H27="", "", '1) 日本 - 中国'!H27)</f>
        <v/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 t="str">
        <f>IF('1) 日本 - 中国'!L27="", "", '1) 日本 - 中国'!L27)</f>
        <v/>
      </c>
      <c r="M27" s="178" t="str">
        <f>IF('1) 日本 - 中国'!M27="", "", '1) 日本 - 中国'!M27)</f>
        <v/>
      </c>
      <c r="N27" s="151" t="str">
        <f>IF('1) 日本 - 中国'!N27="", "", '1) 日本 - 中国'!N27)</f>
        <v/>
      </c>
      <c r="O27" s="178" t="str">
        <f>IF('1) 日本 - 中国'!O27="", "", '1) 日本 - 中国'!O27)</f>
        <v/>
      </c>
      <c r="P27" s="151" t="str">
        <f>IF('1) 日本 - 中国'!P27="", "", '1) 日本 - 中国'!P27)</f>
        <v/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 t="str">
        <f>IF('1) 日本 - 中国'!V27="", "", '1) 日本 - 中国'!V27)</f>
        <v/>
      </c>
      <c r="V27" s="179"/>
      <c r="W27" s="151" t="str">
        <f t="shared" ref="W27:W38" si="16">IF(U27="","",U27+2)</f>
        <v/>
      </c>
      <c r="X27" s="179"/>
      <c r="Y27" s="151" t="str">
        <f t="shared" ref="Y27:Y38" si="17">IF(W27="","",W27+2)</f>
        <v/>
      </c>
      <c r="Z27" s="151" t="str">
        <f t="shared" ref="Z27:Z38" si="18">IF(Y27="","",Y27+1)</f>
        <v/>
      </c>
      <c r="AA27" s="151" t="str">
        <f t="shared" ref="AA27:AA38" si="19">IF(Z27="","",Z27+1)</f>
        <v/>
      </c>
    </row>
    <row r="28" spans="1:27" s="31" customFormat="1" ht="15" customHeight="1">
      <c r="A28" s="154">
        <f>IF('1) 日本 - 中国'!A28="", "", '1) 日本 - 中国'!A28)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76</v>
      </c>
      <c r="E28" s="172">
        <f>IF('1) 日本 - 中国'!E45="", "", '1) 日本 - 中国'!E45)</f>
        <v>2607</v>
      </c>
      <c r="F28" s="157" t="s">
        <v>85</v>
      </c>
      <c r="G28" s="153" t="str">
        <f>IF('1) 日本 - 中国'!G28="", "", '1) 日本 - 中国'!G28)</f>
        <v/>
      </c>
      <c r="H28" s="153">
        <f>IF('1) 日本 - 中国'!J45="", "", '1) 日本 - 中国'!J45)</f>
        <v>46088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 t="str">
        <f>IF('1) 日本 - 中国'!X45="", "", '1) 日本 - 中国'!X45)</f>
        <v>SKIP</v>
      </c>
      <c r="V28" s="153"/>
      <c r="W28" s="153" t="e">
        <f t="shared" ref="W28:W29" si="20">IF(U28="","",U28+2)</f>
        <v>#VALUE!</v>
      </c>
      <c r="X28" s="153"/>
      <c r="Y28" s="153" t="e">
        <f t="shared" ref="Y28:Y29" si="21">IF(W28="","",W28+2)</f>
        <v>#VALUE!</v>
      </c>
      <c r="Z28" s="153" t="e">
        <f t="shared" ref="Z28:Z29" si="22">IF(Y28="","",Y28+1)</f>
        <v>#VALUE!</v>
      </c>
      <c r="AA28" s="153" t="e">
        <f t="shared" ref="AA28:AA29" si="23">IF(Z28="","",Z28+1)</f>
        <v>#VALUE!</v>
      </c>
    </row>
    <row r="29" spans="1:27" s="31" customFormat="1" ht="15" customHeight="1">
      <c r="A29" s="154">
        <f>IF('1) 日本 - 中国'!A29="", "", '1) 日本 - 中国'!A29)</f>
        <v>12</v>
      </c>
      <c r="B29" s="155" t="str">
        <f>IF('1) 日本 - 中国'!B46="", "", '1) 日本 - 中国'!B46)</f>
        <v>K-PACIFIC</v>
      </c>
      <c r="C29" s="147">
        <f>IF('1) 日本 - 中国'!C46="", "", '1) 日本 - 中国'!C46)</f>
        <v>2612</v>
      </c>
      <c r="D29" s="173" t="s">
        <v>76</v>
      </c>
      <c r="E29" s="172">
        <f>IF('1) 日本 - 中国'!E46="", "", '1) 日本 - 中国'!E46)</f>
        <v>2612</v>
      </c>
      <c r="F29" s="157" t="s">
        <v>85</v>
      </c>
      <c r="G29" s="180" t="str">
        <f>IF('1) 日本 - 中国'!G29="", "", '1) 日本 - 中国'!G29)</f>
        <v/>
      </c>
      <c r="H29" s="153">
        <f>IF('1) 日本 - 中国'!J46="", "", '1) 日本 - 中国'!J46)</f>
        <v>46095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46097</v>
      </c>
      <c r="M29" s="7">
        <f>IF('1) 日本 - 中国'!M46="", "", '1) 日本 - 中国'!M46)</f>
        <v>46098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中国'!X46="", "", '1) 日本 - 中国'!X46)</f>
        <v>46102</v>
      </c>
      <c r="V29" s="153"/>
      <c r="W29" s="153">
        <f t="shared" si="20"/>
        <v>46104</v>
      </c>
      <c r="X29" s="153"/>
      <c r="Y29" s="153">
        <f t="shared" si="21"/>
        <v>46106</v>
      </c>
      <c r="Z29" s="153">
        <f t="shared" si="22"/>
        <v>46107</v>
      </c>
      <c r="AA29" s="153">
        <f t="shared" si="23"/>
        <v>46108</v>
      </c>
    </row>
    <row r="30" spans="1:27" s="31" customFormat="1" ht="15" customHeight="1">
      <c r="A30" s="154">
        <f>IF('1) 日本 - 中国'!A30="", "", '1) 日本 - 中国'!A30)</f>
        <v>13</v>
      </c>
      <c r="B30" s="155" t="str">
        <f>IF('1) 日本 - 中国'!B30="", "", '1) 日本 - 中国'!B30)</f>
        <v>K-PACIFIC</v>
      </c>
      <c r="C30" s="147">
        <f>IF('1) 日本 - 中国'!C30="", "", '1) 日本 - 中国'!C30)</f>
        <v>2613</v>
      </c>
      <c r="D30" s="173" t="s">
        <v>76</v>
      </c>
      <c r="E30" s="172">
        <f>IF('1) 日本 - 中国'!E30="", "", '1) 日本 - 中国'!E30)</f>
        <v>2613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46102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46105</v>
      </c>
      <c r="M30" s="7">
        <f>IF('1) 日本 - 中国'!M30="", "", '1) 日本 - 中国'!M30)</f>
        <v>46105</v>
      </c>
      <c r="N30" s="153">
        <f>IF('1) 日本 - 中国'!N30="", "", '1) 日本 - 中国'!N30)</f>
        <v>46105</v>
      </c>
      <c r="O30" s="7">
        <f>IF('1) 日本 - 中国'!O30="", "", '1) 日本 - 中国'!O30)</f>
        <v>46106</v>
      </c>
      <c r="P30" s="153">
        <f>IF('1) 日本 - 中国'!P30="", "", '1) 日本 - 中国'!P30)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中国'!V30="", "", '1) 日本 - 中国'!V30)</f>
        <v>46109</v>
      </c>
      <c r="V30" s="153"/>
      <c r="W30" s="153">
        <f t="shared" si="16"/>
        <v>46111</v>
      </c>
      <c r="X30" s="153"/>
      <c r="Y30" s="153">
        <f t="shared" si="17"/>
        <v>46113</v>
      </c>
      <c r="Z30" s="153">
        <f t="shared" si="18"/>
        <v>46114</v>
      </c>
      <c r="AA30" s="153">
        <f t="shared" si="19"/>
        <v>46115</v>
      </c>
    </row>
    <row r="31" spans="1:27" s="31" customFormat="1" ht="15" customHeight="1">
      <c r="A31" s="6">
        <f>IF('1) 日本 - 中国'!A31="", "", '1) 日本 - 中国'!A31)</f>
        <v>14</v>
      </c>
      <c r="B31" s="155" t="str">
        <f>IF('1) 日本 - 中国'!B31="", "", '1) 日本 - 中国'!B31)</f>
        <v>K-PACIFIC</v>
      </c>
      <c r="C31" s="147">
        <f>IF('1) 日本 - 中国'!C31="", "", '1) 日本 - 中国'!C31)</f>
        <v>2614</v>
      </c>
      <c r="D31" s="173" t="s">
        <v>76</v>
      </c>
      <c r="E31" s="172">
        <f>IF('1) 日本 - 中国'!E31="", "", '1) 日本 - 中国'!E31)</f>
        <v>2614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46109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46112</v>
      </c>
      <c r="M31" s="7">
        <f>IF('1) 日本 - 中国'!M31="", "", '1) 日本 - 中国'!M31)</f>
        <v>46112</v>
      </c>
      <c r="N31" s="153">
        <f>IF('1) 日本 - 中国'!N31="", "", '1) 日本 - 中国'!N31)</f>
        <v>46112</v>
      </c>
      <c r="O31" s="7">
        <f>IF('1) 日本 - 中国'!O31="", "", '1) 日本 - 中国'!O31)</f>
        <v>46113</v>
      </c>
      <c r="P31" s="153">
        <f>IF('1) 日本 - 中国'!P31="", "", '1) 日本 - 中国'!P31)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>
        <f>IF('1) 日本 - 中国'!V31="", "", '1) 日本 - 中国'!V31)</f>
        <v>46116</v>
      </c>
      <c r="V31" s="181"/>
      <c r="W31" s="181">
        <f t="shared" si="16"/>
        <v>46118</v>
      </c>
      <c r="X31" s="181"/>
      <c r="Y31" s="180">
        <f t="shared" si="17"/>
        <v>46120</v>
      </c>
      <c r="Z31" s="180">
        <f t="shared" si="18"/>
        <v>46121</v>
      </c>
      <c r="AA31" s="153">
        <f t="shared" si="19"/>
        <v>46122</v>
      </c>
    </row>
    <row r="32" spans="1:27" s="31" customFormat="1" ht="15" customHeight="1">
      <c r="A32" s="6">
        <f>IF('1) 日本 - 中国'!A32="", "", '1) 日本 - 中国'!A32)</f>
        <v>15</v>
      </c>
      <c r="B32" s="155" t="str">
        <f>IF('1) 日本 - 中国'!B32="", "", '1) 日本 - 中国'!B32)</f>
        <v>B VESSEL</v>
      </c>
      <c r="C32" s="147" t="str">
        <f>IF('1) 日本 - 中国'!C32="", "", '1) 日本 - 中国'!C32)</f>
        <v/>
      </c>
      <c r="D32" s="173" t="s">
        <v>76</v>
      </c>
      <c r="E32" s="172" t="str">
        <f>IF('1) 日本 - 中国'!E32="", "", '1) 日本 - 中国'!E32)</f>
        <v/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46116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46119</v>
      </c>
      <c r="M32" s="7">
        <f>IF('1) 日本 - 中国'!M32="", "", '1) 日本 - 中国'!M32)</f>
        <v>46119</v>
      </c>
      <c r="N32" s="153">
        <f>IF('1) 日本 - 中国'!N32="", "", '1) 日本 - 中国'!N32)</f>
        <v>46119</v>
      </c>
      <c r="O32" s="7">
        <f>IF('1) 日本 - 中国'!O32="", "", '1) 日本 - 中国'!O32)</f>
        <v>46120</v>
      </c>
      <c r="P32" s="153">
        <f>IF('1) 日本 - 中国'!P32="", "", '1) 日本 - 中国'!P32)</f>
        <v>46120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中国'!V32="", "", '1) 日本 - 中国'!V32)</f>
        <v>46123</v>
      </c>
      <c r="V32" s="181"/>
      <c r="W32" s="181">
        <f t="shared" si="16"/>
        <v>46125</v>
      </c>
      <c r="X32" s="181"/>
      <c r="Y32" s="180">
        <f t="shared" si="17"/>
        <v>46127</v>
      </c>
      <c r="Z32" s="180">
        <f t="shared" si="18"/>
        <v>46128</v>
      </c>
      <c r="AA32" s="153">
        <f t="shared" si="19"/>
        <v>46129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76</v>
      </c>
      <c r="E33" s="172" t="str">
        <f>IF('1) 日本 - 中国'!E33="", "", '1) 日本 - 中国'!E33)</f>
        <v/>
      </c>
      <c r="F33" s="157" t="s">
        <v>85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 t="str">
        <f>IF('1) 日本 - 中国'!V33="", "", '1) 日本 - 中国'!V33)</f>
        <v/>
      </c>
      <c r="V33" s="181"/>
      <c r="W33" s="181" t="str">
        <f t="shared" si="16"/>
        <v/>
      </c>
      <c r="X33" s="181"/>
      <c r="Y33" s="180" t="str">
        <f t="shared" si="17"/>
        <v/>
      </c>
      <c r="Z33" s="180" t="str">
        <f t="shared" si="18"/>
        <v/>
      </c>
      <c r="AA33" s="153" t="str">
        <f t="shared" si="19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76</v>
      </c>
      <c r="E34" s="172" t="str">
        <f>IF('1) 日本 - 中国'!E34="", "", '1) 日本 - 中国'!E34)</f>
        <v/>
      </c>
      <c r="F34" s="157" t="s">
        <v>85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 t="str">
        <f>IF('1) 日本 - 中国'!V34="", "", '1) 日本 - 中国'!V34)</f>
        <v/>
      </c>
      <c r="V34" s="153"/>
      <c r="W34" s="153" t="str">
        <f t="shared" si="16"/>
        <v/>
      </c>
      <c r="X34" s="153"/>
      <c r="Y34" s="180" t="str">
        <f t="shared" si="17"/>
        <v/>
      </c>
      <c r="Z34" s="180" t="str">
        <f t="shared" si="18"/>
        <v/>
      </c>
      <c r="AA34" s="153" t="str">
        <f t="shared" si="19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76</v>
      </c>
      <c r="E35" s="172" t="str">
        <f>IF('1) 日本 - 中国'!E35="", "", '1) 日本 - 中国'!E35)</f>
        <v/>
      </c>
      <c r="F35" s="157" t="s">
        <v>85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16"/>
        <v/>
      </c>
      <c r="X35" s="181"/>
      <c r="Y35" s="180" t="str">
        <f t="shared" si="17"/>
        <v/>
      </c>
      <c r="Z35" s="180" t="str">
        <f t="shared" si="18"/>
        <v/>
      </c>
      <c r="AA35" s="180" t="str">
        <f t="shared" si="19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76</v>
      </c>
      <c r="E36" s="172" t="str">
        <f>IF('1) 日本 - 中国'!E36="", "", '1) 日本 - 中国'!E36)</f>
        <v/>
      </c>
      <c r="F36" s="157" t="s">
        <v>85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16"/>
        <v/>
      </c>
      <c r="X36" s="153"/>
      <c r="Y36" s="153" t="str">
        <f t="shared" si="17"/>
        <v/>
      </c>
      <c r="Z36" s="153" t="str">
        <f t="shared" si="18"/>
        <v/>
      </c>
      <c r="AA36" s="153" t="str">
        <f t="shared" si="19"/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76</v>
      </c>
      <c r="E37" s="172" t="str">
        <f>IF('1) 日本 - 中国'!E37="", "", '1) 日本 - 中国'!E37)</f>
        <v/>
      </c>
      <c r="F37" s="157" t="s">
        <v>85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16"/>
        <v/>
      </c>
      <c r="X37" s="153"/>
      <c r="Y37" s="180" t="str">
        <f t="shared" si="17"/>
        <v/>
      </c>
      <c r="Z37" s="180" t="str">
        <f t="shared" si="18"/>
        <v/>
      </c>
      <c r="AA37" s="180" t="str">
        <f t="shared" si="19"/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76</v>
      </c>
      <c r="E38" s="185" t="str">
        <f>IF('1) 日本 - 中国'!E38="", "", '1) 日本 - 中国'!E38)</f>
        <v/>
      </c>
      <c r="F38" s="164" t="s">
        <v>85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 t="shared" si="16"/>
        <v/>
      </c>
      <c r="X38" s="165"/>
      <c r="Y38" s="186" t="str">
        <f t="shared" si="17"/>
        <v/>
      </c>
      <c r="Z38" s="186" t="str">
        <f t="shared" si="18"/>
        <v/>
      </c>
      <c r="AA38" s="186" t="str">
        <f t="shared" si="19"/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5" zoomScale="70" zoomScaleNormal="70" zoomScaleSheetLayoutView="70" workbookViewId="0">
      <selection activeCell="AB28" sqref="AB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8" t="s">
        <v>94</v>
      </c>
      <c r="G1" s="318"/>
      <c r="H1" s="318"/>
      <c r="I1" s="318"/>
      <c r="J1" s="318"/>
      <c r="K1" s="318"/>
      <c r="L1" s="318"/>
      <c r="M1" s="30"/>
      <c r="N1" s="81"/>
      <c r="O1" s="81"/>
      <c r="P1" s="82"/>
      <c r="Q1" s="319" t="str">
        <f>'1) 日本 - 中国'!M2</f>
        <v>2026年3月スケジュール</v>
      </c>
      <c r="R1" s="319"/>
      <c r="S1" s="31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8"/>
      <c r="G2" s="318"/>
      <c r="H2" s="318"/>
      <c r="I2" s="318"/>
      <c r="J2" s="318"/>
      <c r="K2" s="318"/>
      <c r="L2" s="318"/>
      <c r="M2" s="28"/>
      <c r="N2" s="81"/>
      <c r="O2" s="81"/>
      <c r="P2" s="82"/>
      <c r="Q2" s="319"/>
      <c r="R2" s="319"/>
      <c r="S2" s="31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8"/>
      <c r="G3" s="318"/>
      <c r="H3" s="318"/>
      <c r="I3" s="318"/>
      <c r="J3" s="318"/>
      <c r="K3" s="318"/>
      <c r="L3" s="31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4">
        <f>'1) 日本 - 中国'!V3</f>
        <v>46091</v>
      </c>
      <c r="AB3" s="324"/>
    </row>
    <row r="4" spans="1:31" ht="15.75" customHeight="1">
      <c r="C4" s="85"/>
      <c r="D4" s="85"/>
      <c r="E4" s="85"/>
      <c r="F4" s="320" t="s">
        <v>95</v>
      </c>
      <c r="G4" s="320"/>
      <c r="H4" s="320"/>
      <c r="I4" s="320"/>
      <c r="J4" s="320"/>
      <c r="K4" s="320"/>
      <c r="L4" s="320"/>
      <c r="M4" s="32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No.579-4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8" t="s">
        <v>6</v>
      </c>
      <c r="G8" s="277" t="s">
        <v>7</v>
      </c>
      <c r="H8" s="277" t="s">
        <v>8</v>
      </c>
      <c r="I8" s="283"/>
      <c r="J8" s="283"/>
      <c r="K8" s="28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8"/>
      <c r="G9" s="278"/>
      <c r="H9" s="278" t="s">
        <v>98</v>
      </c>
      <c r="I9" s="321"/>
      <c r="J9" s="285" t="s">
        <v>100</v>
      </c>
      <c r="K9" s="287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102</v>
      </c>
      <c r="J10" s="193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103</v>
      </c>
      <c r="J11" s="193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102</v>
      </c>
      <c r="J12" s="193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102</v>
      </c>
      <c r="J13" s="193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102</v>
      </c>
      <c r="J14" s="193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102</v>
      </c>
      <c r="J15" s="193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102</v>
      </c>
      <c r="J16" s="193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102</v>
      </c>
      <c r="J17" s="193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102</v>
      </c>
      <c r="J18" s="193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102</v>
      </c>
      <c r="J19" s="193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102</v>
      </c>
      <c r="J20" s="193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102</v>
      </c>
      <c r="J21" s="197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9" t="s">
        <v>6</v>
      </c>
      <c r="G25" s="279" t="s">
        <v>7</v>
      </c>
      <c r="H25" s="279" t="s">
        <v>8</v>
      </c>
      <c r="I25" s="288"/>
      <c r="J25" s="288"/>
      <c r="K25" s="28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9"/>
      <c r="G26" s="280"/>
      <c r="H26" s="280" t="s">
        <v>98</v>
      </c>
      <c r="I26" s="322"/>
      <c r="J26" s="292" t="s">
        <v>99</v>
      </c>
      <c r="K26" s="29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 t="str">
        <f t="shared" ref="A27:A38" si="7">IF(D27="","",D27-6)</f>
        <v/>
      </c>
      <c r="B27" s="169"/>
      <c r="C27" s="169"/>
      <c r="D27" s="130" t="str">
        <f t="shared" ref="D27:D38" si="8">IF(M27="","",M27-4)</f>
        <v/>
      </c>
      <c r="E27" s="169"/>
      <c r="F27" s="167">
        <f>IF('1) 日本 - 中国'!A27="", "", '1) 日本 - 中国'!A27)</f>
        <v>10</v>
      </c>
      <c r="G27" s="168" t="str">
        <f>IF('1) 日本 - 中国'!B27="", "", '1) 日本 - 中国'!B27)</f>
        <v/>
      </c>
      <c r="H27" s="190" t="str">
        <f>IF('1) 日本 - 中国'!C27="", "", '1) 日本 - 中国'!C27)</f>
        <v/>
      </c>
      <c r="I27" s="94" t="s">
        <v>76</v>
      </c>
      <c r="J27" s="191" t="str">
        <f>IF('1) 日本 - 中国'!E27="", "", '1) 日本 - 中国'!E27)</f>
        <v/>
      </c>
      <c r="K27" s="157" t="s">
        <v>85</v>
      </c>
      <c r="L27" s="169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9">IF(Z27="","",Z27+4)</f>
        <v/>
      </c>
      <c r="AC27" s="169"/>
      <c r="AD27" s="169"/>
      <c r="AE27" s="130" t="str">
        <f t="shared" ref="AE27:AE38" si="10">IF(AB27="","",AB27+6)</f>
        <v/>
      </c>
    </row>
    <row r="28" spans="1:31" s="31" customFormat="1" ht="15" customHeight="1">
      <c r="A28" s="153">
        <f t="shared" si="7"/>
        <v>46078</v>
      </c>
      <c r="B28" s="180"/>
      <c r="C28" s="180"/>
      <c r="D28" s="153">
        <f t="shared" si="8"/>
        <v>46084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76</v>
      </c>
      <c r="J28" s="193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9"/>
        <v>#VALUE!</v>
      </c>
      <c r="AC28" s="180"/>
      <c r="AD28" s="180"/>
      <c r="AE28" s="153" t="e">
        <f t="shared" si="10"/>
        <v>#VALUE!</v>
      </c>
    </row>
    <row r="29" spans="1:31" s="31" customFormat="1" ht="15" customHeight="1">
      <c r="A29" s="153">
        <f t="shared" si="7"/>
        <v>46085</v>
      </c>
      <c r="B29" s="180"/>
      <c r="C29" s="180"/>
      <c r="D29" s="153">
        <f t="shared" si="8"/>
        <v>46091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92">
        <f>IF('1) 日本 - 中国'!C46="", "", '1) 日本 - 中国'!C46)</f>
        <v>2612</v>
      </c>
      <c r="I29" s="94" t="s">
        <v>76</v>
      </c>
      <c r="J29" s="193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9"/>
        <v>46106</v>
      </c>
      <c r="AC29" s="180"/>
      <c r="AD29" s="180"/>
      <c r="AE29" s="153">
        <f t="shared" si="10"/>
        <v>46112</v>
      </c>
    </row>
    <row r="30" spans="1:31" s="31" customFormat="1" ht="15" customHeight="1">
      <c r="A30" s="153">
        <f t="shared" si="7"/>
        <v>46092</v>
      </c>
      <c r="B30" s="153"/>
      <c r="C30" s="153"/>
      <c r="D30" s="153">
        <f t="shared" si="8"/>
        <v>46098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92">
        <f>IF('1) 日本 - 中国'!C30="", "", '1) 日本 - 中国'!C30)</f>
        <v>2613</v>
      </c>
      <c r="I30" s="94" t="s">
        <v>76</v>
      </c>
      <c r="J30" s="193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9"/>
        <v>46113</v>
      </c>
      <c r="AC30" s="153"/>
      <c r="AD30" s="153"/>
      <c r="AE30" s="153">
        <f t="shared" si="10"/>
        <v>46119</v>
      </c>
    </row>
    <row r="31" spans="1:31" s="31" customFormat="1" ht="15" customHeight="1">
      <c r="A31" s="180">
        <f t="shared" si="7"/>
        <v>46099</v>
      </c>
      <c r="B31" s="180"/>
      <c r="C31" s="180"/>
      <c r="D31" s="180">
        <f t="shared" si="8"/>
        <v>46105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92">
        <f>IF('1) 日本 - 中国'!C31="", "", '1) 日本 - 中国'!C31)</f>
        <v>2614</v>
      </c>
      <c r="I31" s="94" t="s">
        <v>76</v>
      </c>
      <c r="J31" s="193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9"/>
        <v>46120</v>
      </c>
      <c r="AC31" s="180"/>
      <c r="AD31" s="180"/>
      <c r="AE31" s="153">
        <f t="shared" si="10"/>
        <v>46126</v>
      </c>
    </row>
    <row r="32" spans="1:31" s="31" customFormat="1" ht="15" customHeight="1">
      <c r="A32" s="180">
        <f t="shared" si="7"/>
        <v>46106</v>
      </c>
      <c r="B32" s="180"/>
      <c r="C32" s="180"/>
      <c r="D32" s="180">
        <f t="shared" si="8"/>
        <v>46112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92" t="str">
        <f>IF('1) 日本 - 中国'!C32="", "", '1) 日本 - 中国'!C32)</f>
        <v/>
      </c>
      <c r="I32" s="94" t="s">
        <v>76</v>
      </c>
      <c r="J32" s="193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9"/>
        <v>46127</v>
      </c>
      <c r="AC32" s="180"/>
      <c r="AD32" s="180"/>
      <c r="AE32" s="153">
        <f t="shared" si="10"/>
        <v>46133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76</v>
      </c>
      <c r="J33" s="193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76</v>
      </c>
      <c r="J34" s="193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76</v>
      </c>
      <c r="J35" s="193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76</v>
      </c>
      <c r="J36" s="193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76</v>
      </c>
      <c r="J37" s="193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76</v>
      </c>
      <c r="J38" s="19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Z30" sqref="Z3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8" t="s">
        <v>94</v>
      </c>
      <c r="G1" s="318"/>
      <c r="H1" s="318"/>
      <c r="I1" s="318"/>
      <c r="J1" s="318"/>
      <c r="K1" s="318"/>
      <c r="L1" s="318"/>
      <c r="M1" s="30"/>
      <c r="N1" s="81"/>
      <c r="O1" s="81"/>
      <c r="P1" s="82"/>
      <c r="Q1" s="319" t="str">
        <f>'1) 日本 - 中国'!M2</f>
        <v>2026年3月スケジュール</v>
      </c>
      <c r="R1" s="319"/>
      <c r="S1" s="31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8"/>
      <c r="G2" s="318"/>
      <c r="H2" s="318"/>
      <c r="I2" s="318"/>
      <c r="J2" s="318"/>
      <c r="K2" s="318"/>
      <c r="L2" s="318"/>
      <c r="M2" s="28"/>
      <c r="N2" s="81"/>
      <c r="O2" s="81"/>
      <c r="P2" s="82"/>
      <c r="Q2" s="319"/>
      <c r="R2" s="319"/>
      <c r="S2" s="31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8"/>
      <c r="G3" s="318"/>
      <c r="H3" s="318"/>
      <c r="I3" s="318"/>
      <c r="J3" s="318"/>
      <c r="K3" s="318"/>
      <c r="L3" s="31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4">
        <f>'1) 日本 - 中国'!V3</f>
        <v>46091</v>
      </c>
      <c r="AB3" s="324"/>
    </row>
    <row r="4" spans="1:31" ht="15.75" customHeight="1">
      <c r="C4" s="85"/>
      <c r="D4" s="85"/>
      <c r="E4" s="85"/>
      <c r="F4" s="320" t="s">
        <v>95</v>
      </c>
      <c r="G4" s="320"/>
      <c r="H4" s="320"/>
      <c r="I4" s="320"/>
      <c r="J4" s="320"/>
      <c r="K4" s="320"/>
      <c r="L4" s="320"/>
      <c r="M4" s="32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No.579-4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8" t="s">
        <v>6</v>
      </c>
      <c r="G8" s="277" t="s">
        <v>7</v>
      </c>
      <c r="H8" s="277" t="s">
        <v>8</v>
      </c>
      <c r="I8" s="283"/>
      <c r="J8" s="283"/>
      <c r="K8" s="28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8"/>
      <c r="G9" s="278"/>
      <c r="H9" s="278" t="s">
        <v>98</v>
      </c>
      <c r="I9" s="321"/>
      <c r="J9" s="285" t="s">
        <v>100</v>
      </c>
      <c r="K9" s="287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102</v>
      </c>
      <c r="J10" s="172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103</v>
      </c>
      <c r="J11" s="172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102</v>
      </c>
      <c r="J12" s="172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102</v>
      </c>
      <c r="J13" s="172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102</v>
      </c>
      <c r="J14" s="172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102</v>
      </c>
      <c r="J15" s="172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102</v>
      </c>
      <c r="J16" s="172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102</v>
      </c>
      <c r="J17" s="172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102</v>
      </c>
      <c r="J18" s="172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102</v>
      </c>
      <c r="J19" s="172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102</v>
      </c>
      <c r="J20" s="172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102</v>
      </c>
      <c r="J21" s="163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9" t="s">
        <v>6</v>
      </c>
      <c r="G25" s="279" t="s">
        <v>7</v>
      </c>
      <c r="H25" s="279" t="s">
        <v>8</v>
      </c>
      <c r="I25" s="288"/>
      <c r="J25" s="288"/>
      <c r="K25" s="28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9"/>
      <c r="G26" s="280"/>
      <c r="H26" s="280" t="s">
        <v>98</v>
      </c>
      <c r="I26" s="322"/>
      <c r="J26" s="292" t="s">
        <v>99</v>
      </c>
      <c r="K26" s="29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130</v>
      </c>
      <c r="AC26" s="50"/>
      <c r="AD26" s="50"/>
      <c r="AE26" s="40" t="str">
        <f>AE9</f>
        <v>翌週月/MON</v>
      </c>
    </row>
    <row r="27" spans="1:31" s="31" customFormat="1" ht="15" customHeight="1">
      <c r="A27" s="130" t="str">
        <f t="shared" ref="A27:A38" si="6">IF(D27="","",D27-8)</f>
        <v/>
      </c>
      <c r="B27" s="177"/>
      <c r="C27" s="177"/>
      <c r="D27" s="130" t="str">
        <f t="shared" ref="D27:D38" si="7">IF(M27="","",M27-5)</f>
        <v/>
      </c>
      <c r="E27" s="177"/>
      <c r="F27" s="176">
        <f>IF('1) 日本 - 中国'!A27="", "", '1) 日本 - 中国'!A27)</f>
        <v>10</v>
      </c>
      <c r="G27" s="146" t="str">
        <f>IF('1) 日本 - 中国'!B27="", "", '1) 日本 - 中国'!B27)</f>
        <v/>
      </c>
      <c r="H27" s="147" t="str">
        <f>IF('1) 日本 - 中国'!C27="", "", '1) 日本 - 中国'!C27)</f>
        <v/>
      </c>
      <c r="I27" s="173" t="s">
        <v>76</v>
      </c>
      <c r="J27" s="172" t="str">
        <f>IF('1) 日本 - 中国'!E27="", "", '1) 日本 - 中国'!E27)</f>
        <v/>
      </c>
      <c r="K27" s="157" t="s">
        <v>85</v>
      </c>
      <c r="L27" s="177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8">IF(Z27="","",Z27+5)</f>
        <v/>
      </c>
      <c r="AC27" s="177"/>
      <c r="AD27" s="177"/>
      <c r="AE27" s="130" t="str">
        <f t="shared" ref="AE27:AE38" si="9">IF(AB27="","",AB27+8)</f>
        <v/>
      </c>
    </row>
    <row r="28" spans="1:31" s="31" customFormat="1" ht="15" customHeight="1">
      <c r="A28" s="153">
        <f t="shared" si="6"/>
        <v>46075</v>
      </c>
      <c r="B28" s="180"/>
      <c r="C28" s="180"/>
      <c r="D28" s="153">
        <f t="shared" si="7"/>
        <v>46083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76</v>
      </c>
      <c r="J28" s="172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8"/>
        <v>#VALUE!</v>
      </c>
      <c r="AC28" s="180"/>
      <c r="AD28" s="180"/>
      <c r="AE28" s="153" t="e">
        <f t="shared" si="9"/>
        <v>#VALUE!</v>
      </c>
    </row>
    <row r="29" spans="1:31" s="31" customFormat="1" ht="15" customHeight="1">
      <c r="A29" s="153">
        <f t="shared" si="6"/>
        <v>46082</v>
      </c>
      <c r="B29" s="180"/>
      <c r="C29" s="180"/>
      <c r="D29" s="153">
        <f t="shared" si="7"/>
        <v>46090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47">
        <f>IF('1) 日本 - 中国'!C46="", "", '1) 日本 - 中国'!C46)</f>
        <v>2612</v>
      </c>
      <c r="I29" s="173" t="s">
        <v>76</v>
      </c>
      <c r="J29" s="172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8"/>
        <v>46107</v>
      </c>
      <c r="AC29" s="180"/>
      <c r="AD29" s="180"/>
      <c r="AE29" s="153">
        <f t="shared" si="9"/>
        <v>46115</v>
      </c>
    </row>
    <row r="30" spans="1:31" s="31" customFormat="1" ht="15" customHeight="1">
      <c r="A30" s="153">
        <f t="shared" si="6"/>
        <v>46089</v>
      </c>
      <c r="B30" s="153"/>
      <c r="C30" s="153"/>
      <c r="D30" s="153">
        <f t="shared" si="7"/>
        <v>46097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47">
        <f>IF('1) 日本 - 中国'!C30="", "", '1) 日本 - 中国'!C30)</f>
        <v>2613</v>
      </c>
      <c r="I30" s="173" t="s">
        <v>76</v>
      </c>
      <c r="J30" s="172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8"/>
        <v>46114</v>
      </c>
      <c r="AC30" s="153"/>
      <c r="AD30" s="153"/>
      <c r="AE30" s="153">
        <f t="shared" si="9"/>
        <v>46122</v>
      </c>
    </row>
    <row r="31" spans="1:31" s="31" customFormat="1" ht="15" customHeight="1">
      <c r="A31" s="180">
        <f t="shared" si="6"/>
        <v>46096</v>
      </c>
      <c r="B31" s="180"/>
      <c r="C31" s="180"/>
      <c r="D31" s="180">
        <f t="shared" si="7"/>
        <v>46104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47">
        <f>IF('1) 日本 - 中国'!C31="", "", '1) 日本 - 中国'!C31)</f>
        <v>2614</v>
      </c>
      <c r="I31" s="173" t="s">
        <v>76</v>
      </c>
      <c r="J31" s="172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8"/>
        <v>46121</v>
      </c>
      <c r="AC31" s="180"/>
      <c r="AD31" s="180"/>
      <c r="AE31" s="153">
        <f t="shared" si="9"/>
        <v>46129</v>
      </c>
    </row>
    <row r="32" spans="1:31" s="31" customFormat="1" ht="15" customHeight="1">
      <c r="A32" s="180">
        <f t="shared" si="6"/>
        <v>46103</v>
      </c>
      <c r="B32" s="180"/>
      <c r="C32" s="180"/>
      <c r="D32" s="180">
        <f t="shared" si="7"/>
        <v>46111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47" t="str">
        <f>IF('1) 日本 - 中国'!C32="", "", '1) 日本 - 中国'!C32)</f>
        <v/>
      </c>
      <c r="I32" s="173" t="s">
        <v>76</v>
      </c>
      <c r="J32" s="172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8"/>
        <v>46128</v>
      </c>
      <c r="AC32" s="180"/>
      <c r="AD32" s="180"/>
      <c r="AE32" s="153">
        <f t="shared" si="9"/>
        <v>46136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76</v>
      </c>
      <c r="J33" s="172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76</v>
      </c>
      <c r="J34" s="172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76</v>
      </c>
      <c r="J35" s="172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76</v>
      </c>
      <c r="J36" s="172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si="7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76</v>
      </c>
      <c r="J37" s="172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 t="shared" si="7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76</v>
      </c>
      <c r="J38" s="18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G48" sqref="G48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10" t="s">
        <v>94</v>
      </c>
      <c r="D2" s="326"/>
      <c r="E2" s="326"/>
      <c r="F2" s="326"/>
      <c r="G2" s="28"/>
      <c r="H2" s="28"/>
      <c r="I2" s="28"/>
      <c r="J2" s="310" t="str">
        <f>'1) 日本 - 中国'!M2</f>
        <v>2026年3月スケジュール</v>
      </c>
      <c r="K2" s="326"/>
      <c r="L2" s="326"/>
      <c r="M2" s="32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6"/>
      <c r="D3" s="326"/>
      <c r="E3" s="326"/>
      <c r="F3" s="326"/>
      <c r="G3" s="28"/>
      <c r="H3" s="28"/>
      <c r="I3" s="28"/>
      <c r="J3" s="326"/>
      <c r="K3" s="326"/>
      <c r="L3" s="326"/>
      <c r="M3" s="326"/>
      <c r="N3" s="81"/>
      <c r="O3" s="27" t="s">
        <v>3</v>
      </c>
      <c r="P3" s="140">
        <f>'1) 日本 - 中国'!V3</f>
        <v>46091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118</v>
      </c>
      <c r="K4" s="26"/>
      <c r="L4" s="74"/>
      <c r="M4" s="26"/>
      <c r="N4" s="75"/>
      <c r="O4" s="86" t="s">
        <v>5</v>
      </c>
      <c r="P4" s="87" t="str">
        <f>'1) 日本 - 中国'!V4</f>
        <v>No.579-4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124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141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142</v>
      </c>
      <c r="B41" s="31"/>
      <c r="C41" s="31"/>
      <c r="D41" s="199" t="s">
        <v>114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143</v>
      </c>
      <c r="B42" s="46" t="s">
        <v>25</v>
      </c>
      <c r="C42" s="46"/>
      <c r="D42" s="276" t="s">
        <v>6</v>
      </c>
      <c r="E42" s="281" t="s">
        <v>7</v>
      </c>
      <c r="F42" s="281" t="s">
        <v>8</v>
      </c>
      <c r="G42" s="293"/>
      <c r="H42" s="293"/>
      <c r="I42" s="294"/>
      <c r="J42" s="46" t="s">
        <v>23</v>
      </c>
      <c r="K42" s="46" t="s">
        <v>24</v>
      </c>
      <c r="L42" s="46" t="s">
        <v>25</v>
      </c>
      <c r="M42" s="46" t="s">
        <v>152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144</v>
      </c>
      <c r="C43" s="32"/>
      <c r="D43" s="276"/>
      <c r="E43" s="282"/>
      <c r="F43" s="282" t="s">
        <v>78</v>
      </c>
      <c r="G43" s="297"/>
      <c r="H43" s="295" t="s">
        <v>79</v>
      </c>
      <c r="I43" s="296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20.5" customHeight="1">
      <c r="A44" s="151">
        <f>IF(B44="","",B44-13)</f>
        <v>46063</v>
      </c>
      <c r="B44" s="151">
        <f>IF(L44="","",L44-5)</f>
        <v>46076</v>
      </c>
      <c r="C44" s="151"/>
      <c r="D44" s="214">
        <f>'1) 日本 - 中国'!A44</f>
        <v>10</v>
      </c>
      <c r="E44" s="146" t="str">
        <f>'1) 日本 - 中国'!B44</f>
        <v>REFLECTION</v>
      </c>
      <c r="F44" s="253">
        <f>'1) 日本 - 中国'!C44</f>
        <v>2539</v>
      </c>
      <c r="G44" s="254" t="str">
        <f>'1) 日本 - 中国'!D44</f>
        <v>E</v>
      </c>
      <c r="H44" s="255">
        <f>'1) 日本 - 中国'!E44</f>
        <v>2539</v>
      </c>
      <c r="I44" s="256" t="str">
        <f>'1) 日本 - 中国'!F44</f>
        <v>W</v>
      </c>
      <c r="J44" s="151" t="str">
        <f>'1) 日本 - 中国'!G44</f>
        <v>SKIP</v>
      </c>
      <c r="K44" s="151">
        <f>'1) 日本 - 中国'!H44</f>
        <v>46079</v>
      </c>
      <c r="L44" s="151">
        <f>'1) 日本 - 中国'!I44</f>
        <v>46081</v>
      </c>
      <c r="M44" s="151" t="str">
        <f>'1) 日本 - 中国'!J44</f>
        <v>SKIP</v>
      </c>
      <c r="N44" s="151">
        <f>'1) 日本 - 中国'!K44</f>
        <v>0</v>
      </c>
      <c r="O44" s="151">
        <f>'1) 日本 - 中国'!L44</f>
        <v>46082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6">
        <f>'1) 日本 - 中国'!A45</f>
        <v>11</v>
      </c>
      <c r="E45" s="155" t="str">
        <f>'1) 日本 - 中国'!B45</f>
        <v>CA NAGOYA</v>
      </c>
      <c r="F45" s="147">
        <f>'1) 日本 - 中国'!C45</f>
        <v>2607</v>
      </c>
      <c r="G45" s="257" t="str">
        <f>'1) 日本 - 中国'!D45</f>
        <v>E</v>
      </c>
      <c r="H45" s="149">
        <f>'1) 日本 - 中国'!E45</f>
        <v>2607</v>
      </c>
      <c r="I45" s="258" t="str">
        <f>'1) 日本 - 中国'!F45</f>
        <v>W</v>
      </c>
      <c r="J45" s="153">
        <f>'1) 日本 - 中国'!G45</f>
        <v>46084</v>
      </c>
      <c r="K45" s="153">
        <f>'1) 日本 - 中国'!H45</f>
        <v>46086</v>
      </c>
      <c r="L45" s="153">
        <f>'1) 日本 - 中国'!I45</f>
        <v>46088</v>
      </c>
      <c r="M45" s="153">
        <f>'1) 日本 - 中国'!J45</f>
        <v>46088</v>
      </c>
      <c r="N45" s="153">
        <f>'1) 日本 - 中国'!K45</f>
        <v>0</v>
      </c>
      <c r="O45" s="153">
        <f>'1) 日本 - 中国'!L45</f>
        <v>46089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6">
        <f>'1) 日本 - 中国'!A46</f>
        <v>12</v>
      </c>
      <c r="E46" s="155" t="str">
        <f>'1) 日本 - 中国'!B46</f>
        <v>K-PACIFIC</v>
      </c>
      <c r="F46" s="147">
        <f>'1) 日本 - 中国'!C46</f>
        <v>2612</v>
      </c>
      <c r="G46" s="257" t="str">
        <f>'1) 日本 - 中国'!D46</f>
        <v>E</v>
      </c>
      <c r="H46" s="149">
        <f>'1) 日本 - 中国'!E46</f>
        <v>2612</v>
      </c>
      <c r="I46" s="258" t="str">
        <f>'1) 日本 - 中国'!F46</f>
        <v>W</v>
      </c>
      <c r="J46" s="153" t="str">
        <f>'1) 日本 - 中国'!G46</f>
        <v>SKIP</v>
      </c>
      <c r="K46" s="153" t="str">
        <f>'1) 日本 - 中国'!H46</f>
        <v>SKIP</v>
      </c>
      <c r="L46" s="153">
        <f>'1) 日本 - 中国'!I46</f>
        <v>46095</v>
      </c>
      <c r="M46" s="153">
        <f>'1) 日本 - 中国'!J46</f>
        <v>46095</v>
      </c>
      <c r="N46" s="153">
        <f>'1) 日本 - 中国'!K46</f>
        <v>0</v>
      </c>
      <c r="O46" s="153">
        <f>'1) 日本 - 中国'!L46</f>
        <v>46097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6">
        <f>'1) 日本 - 中国'!A47</f>
        <v>13</v>
      </c>
      <c r="E47" s="155" t="str">
        <f>'1) 日本 - 中国'!B47</f>
        <v>CA NAGOYA</v>
      </c>
      <c r="F47" s="147">
        <f>'1) 日本 - 中国'!C47</f>
        <v>2608</v>
      </c>
      <c r="G47" s="257" t="str">
        <f>'1) 日本 - 中国'!D47</f>
        <v>E</v>
      </c>
      <c r="H47" s="149">
        <f>'1) 日本 - 中国'!E47</f>
        <v>2608</v>
      </c>
      <c r="I47" s="258" t="str">
        <f>'1) 日本 - 中国'!F47</f>
        <v>W</v>
      </c>
      <c r="J47" s="153">
        <f>'1) 日本 - 中国'!G47</f>
        <v>46098</v>
      </c>
      <c r="K47" s="153">
        <f>'1) 日本 - 中国'!H47</f>
        <v>46100</v>
      </c>
      <c r="L47" s="153">
        <f>'1) 日本 - 中国'!I47</f>
        <v>46102</v>
      </c>
      <c r="M47" s="153" t="str">
        <f>'1) 日本 - 中国'!J47</f>
        <v>SKIP</v>
      </c>
      <c r="N47" s="153">
        <f>'1) 日本 - 中国'!K47</f>
        <v>0</v>
      </c>
      <c r="O47" s="153">
        <f>'1) 日本 - 中国'!L47</f>
        <v>46103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154">
        <f>'1) 日本 - 中国'!A48</f>
        <v>14</v>
      </c>
      <c r="E48" s="155" t="str">
        <f>'1) 日本 - 中国'!B48</f>
        <v>ISARA BHUM</v>
      </c>
      <c r="F48" s="147">
        <f>'1) 日本 - 中国'!C48</f>
        <v>2614</v>
      </c>
      <c r="G48" s="257" t="str">
        <f>'1) 日本 - 中国'!D48</f>
        <v>E</v>
      </c>
      <c r="H48" s="149">
        <f>'1) 日本 - 中国'!E48</f>
        <v>2614</v>
      </c>
      <c r="I48" s="258" t="str">
        <f>'1) 日本 - 中国'!F48</f>
        <v>W</v>
      </c>
      <c r="J48" s="153">
        <f>'1) 日本 - 中国'!G48</f>
        <v>46105</v>
      </c>
      <c r="K48" s="153">
        <f>'1) 日本 - 中国'!H48</f>
        <v>46107</v>
      </c>
      <c r="L48" s="153">
        <f>'1) 日本 - 中国'!I48</f>
        <v>46109</v>
      </c>
      <c r="M48" s="153" t="str">
        <f>'1) 日本 - 中国'!J48</f>
        <v>SKIP</v>
      </c>
      <c r="N48" s="153">
        <f>'1) 日本 - 中国'!K48</f>
        <v>0</v>
      </c>
      <c r="O48" s="153">
        <f>'1) 日本 - 中国'!L48</f>
        <v>46110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46098</v>
      </c>
      <c r="B49" s="153">
        <f t="shared" si="1"/>
        <v>46111</v>
      </c>
      <c r="C49" s="153"/>
      <c r="D49" s="154">
        <f>'1) 日本 - 中国'!A49</f>
        <v>15</v>
      </c>
      <c r="E49" s="155" t="str">
        <f>'1) 日本 - 中国'!B49</f>
        <v>CA NAGOYA</v>
      </c>
      <c r="F49" s="147">
        <f>'1) 日本 - 中国'!C49</f>
        <v>2609</v>
      </c>
      <c r="G49" s="257" t="str">
        <f>'1) 日本 - 中国'!D49</f>
        <v>E</v>
      </c>
      <c r="H49" s="149">
        <f>'1) 日本 - 中国'!E49</f>
        <v>2609</v>
      </c>
      <c r="I49" s="258" t="str">
        <f>'1) 日本 - 中国'!F49</f>
        <v>W</v>
      </c>
      <c r="J49" s="153">
        <f>'1) 日本 - 中国'!G49</f>
        <v>46112</v>
      </c>
      <c r="K49" s="153">
        <f>'1) 日本 - 中国'!H49</f>
        <v>46114</v>
      </c>
      <c r="L49" s="153">
        <f>'1) 日本 - 中国'!I49</f>
        <v>46116</v>
      </c>
      <c r="M49" s="153" t="str">
        <f>'1) 日本 - 中国'!J49</f>
        <v>SKIP</v>
      </c>
      <c r="N49" s="153">
        <f>'1) 日本 - 中国'!K49</f>
        <v>0</v>
      </c>
      <c r="O49" s="153">
        <f>'1) 日本 - 中国'!L49</f>
        <v>46117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46105</v>
      </c>
      <c r="B50" s="131">
        <f t="shared" si="1"/>
        <v>46118</v>
      </c>
      <c r="C50" s="131"/>
      <c r="D50" s="154">
        <f>'1) 日本 - 中国'!A50</f>
        <v>16</v>
      </c>
      <c r="E50" s="155" t="str">
        <f>'1) 日本 - 中国'!B50</f>
        <v>ISARA BHUM</v>
      </c>
      <c r="F50" s="147">
        <f>'1) 日本 - 中国'!C50</f>
        <v>2615</v>
      </c>
      <c r="G50" s="257" t="str">
        <f>'1) 日本 - 中国'!D50</f>
        <v>E</v>
      </c>
      <c r="H50" s="149">
        <f>'1) 日本 - 中国'!E50</f>
        <v>2615</v>
      </c>
      <c r="I50" s="258" t="str">
        <f>'1) 日本 - 中国'!F50</f>
        <v>W</v>
      </c>
      <c r="J50" s="131">
        <f>'1) 日本 - 中国'!G50</f>
        <v>46119</v>
      </c>
      <c r="K50" s="131">
        <f>'1) 日本 - 中国'!H50</f>
        <v>46121</v>
      </c>
      <c r="L50" s="131">
        <f>'1) 日本 - 中国'!I50</f>
        <v>46123</v>
      </c>
      <c r="M50" s="131" t="str">
        <f>'1) 日本 - 中国'!J50</f>
        <v>SKIP</v>
      </c>
      <c r="N50" s="131">
        <f>'1) 日本 - 中国'!K50</f>
        <v>0</v>
      </c>
      <c r="O50" s="131">
        <f>'1) 日本 - 中国'!L50</f>
        <v>46124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/>
      <c r="B51" s="131"/>
      <c r="C51" s="131"/>
      <c r="D51" s="58"/>
      <c r="E51" s="72"/>
      <c r="F51" s="68"/>
      <c r="G51" s="210"/>
      <c r="H51" s="69"/>
      <c r="I51" s="212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/>
      <c r="B52" s="131"/>
      <c r="C52" s="131"/>
      <c r="D52" s="58"/>
      <c r="E52" s="72"/>
      <c r="F52" s="68"/>
      <c r="G52" s="210"/>
      <c r="H52" s="69"/>
      <c r="I52" s="212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/>
      <c r="B53" s="131"/>
      <c r="C53" s="131"/>
      <c r="D53" s="58"/>
      <c r="E53" s="72"/>
      <c r="F53" s="68"/>
      <c r="G53" s="210"/>
      <c r="H53" s="69"/>
      <c r="I53" s="212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/>
      <c r="E54" s="72"/>
      <c r="F54" s="68"/>
      <c r="G54" s="210"/>
      <c r="H54" s="69"/>
      <c r="I54" s="212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/>
      <c r="E55" s="98"/>
      <c r="F55" s="99"/>
      <c r="G55" s="211"/>
      <c r="H55" s="105"/>
      <c r="I55" s="213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67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5"/>
      <c r="X72" s="32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5"/>
      <c r="X73" s="32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5"/>
      <c r="X74" s="32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2026-03-05T06:04:53Z</cp:lastPrinted>
  <dcterms:created xsi:type="dcterms:W3CDTF">2015-06-02T04:30:00Z</dcterms:created>
  <dcterms:modified xsi:type="dcterms:W3CDTF">2026-03-09T23:53:28Z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