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80B9F7D5-DF66-498E-8D1D-171571873CD0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9" l="1"/>
  <c r="C45" i="1" l="1"/>
  <c r="C44" i="1"/>
  <c r="C27" i="1"/>
  <c r="C10" i="1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B38" i="6"/>
  <c r="B37" i="6"/>
  <c r="B36" i="6"/>
  <c r="B35" i="6"/>
  <c r="B34" i="6"/>
  <c r="B33" i="6"/>
  <c r="B32" i="6"/>
  <c r="B31" i="6"/>
  <c r="B30" i="6"/>
  <c r="B29" i="6"/>
  <c r="B28" i="6"/>
  <c r="C27" i="6"/>
  <c r="B27" i="6"/>
  <c r="A27" i="6"/>
  <c r="F10" i="7"/>
  <c r="E45" i="1"/>
  <c r="H45" i="9" s="1"/>
  <c r="E44" i="1"/>
  <c r="H44" i="9" s="1"/>
  <c r="E27" i="1"/>
  <c r="K27" i="5" s="1"/>
  <c r="E10" i="1"/>
  <c r="K10" i="5" s="1"/>
  <c r="B16" i="6"/>
  <c r="B15" i="6"/>
  <c r="B14" i="6"/>
  <c r="B13" i="6"/>
  <c r="B12" i="6"/>
  <c r="B11" i="6"/>
  <c r="C10" i="6"/>
  <c r="B10" i="6"/>
  <c r="A10" i="6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F11" i="7" l="1"/>
  <c r="E46" i="1"/>
  <c r="H46" i="9" s="1"/>
  <c r="I44" i="1"/>
  <c r="L44" i="1" s="1"/>
  <c r="M44" i="1" s="1"/>
  <c r="N44" i="1" s="1"/>
  <c r="O44" i="1" s="1"/>
  <c r="P44" i="1" s="1"/>
  <c r="Q44" i="1" s="1"/>
  <c r="U11" i="1"/>
  <c r="H12" i="1" s="1"/>
  <c r="H11" i="6"/>
  <c r="H28" i="4"/>
  <c r="C28" i="6"/>
  <c r="I28" i="5"/>
  <c r="C29" i="1"/>
  <c r="H29" i="3" s="1"/>
  <c r="E28" i="1"/>
  <c r="I11" i="5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4" i="1"/>
  <c r="U45" i="1"/>
  <c r="Q45" i="1"/>
  <c r="K45" i="9"/>
  <c r="J45" i="9"/>
  <c r="E47" i="1"/>
  <c r="H47" i="9" s="1"/>
  <c r="C48" i="1"/>
  <c r="F48" i="9" s="1"/>
  <c r="J28" i="4"/>
  <c r="J27" i="4"/>
  <c r="J27" i="3"/>
  <c r="E27" i="6"/>
  <c r="C13" i="1"/>
  <c r="H13" i="4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Q11" i="3"/>
  <c r="Z11" i="3"/>
  <c r="AB11" i="3" s="1"/>
  <c r="AE11" i="3" s="1"/>
  <c r="N3" i="7"/>
  <c r="J2" i="7"/>
  <c r="F13" i="7" l="1"/>
  <c r="H13" i="3"/>
  <c r="J12" i="4"/>
  <c r="L44" i="9"/>
  <c r="B44" i="9" s="1"/>
  <c r="A44" i="9" s="1"/>
  <c r="J28" i="3"/>
  <c r="E28" i="6"/>
  <c r="K28" i="5"/>
  <c r="C30" i="1"/>
  <c r="I29" i="5"/>
  <c r="C29" i="6"/>
  <c r="H29" i="4"/>
  <c r="E29" i="1"/>
  <c r="C13" i="6"/>
  <c r="I13" i="5"/>
  <c r="C14" i="1"/>
  <c r="E13" i="1"/>
  <c r="K13" i="5" s="1"/>
  <c r="K12" i="5"/>
  <c r="E12" i="6"/>
  <c r="K17" i="5"/>
  <c r="I13" i="7"/>
  <c r="J13" i="7" s="1"/>
  <c r="K13" i="7" s="1"/>
  <c r="M13" i="7" s="1"/>
  <c r="G14" i="7" s="1"/>
  <c r="D15" i="7"/>
  <c r="F15" i="7" s="1"/>
  <c r="F14" i="7"/>
  <c r="R27" i="3"/>
  <c r="R27" i="4"/>
  <c r="T44" i="1"/>
  <c r="G46" i="1" s="1"/>
  <c r="H46" i="1" s="1"/>
  <c r="I46" i="1" s="1"/>
  <c r="L46" i="1" s="1"/>
  <c r="M46" i="1" s="1"/>
  <c r="N46" i="1" s="1"/>
  <c r="O46" i="1" s="1"/>
  <c r="P46" i="1" s="1"/>
  <c r="V44" i="1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E13" i="6"/>
  <c r="J13" i="4"/>
  <c r="J13" i="3"/>
  <c r="C15" i="1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K29" i="5" l="1"/>
  <c r="J29" i="3"/>
  <c r="J29" i="4"/>
  <c r="E29" i="6"/>
  <c r="C31" i="1"/>
  <c r="I30" i="5"/>
  <c r="E30" i="1"/>
  <c r="H30" i="4"/>
  <c r="H30" i="3"/>
  <c r="C30" i="6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K30" i="5" l="1"/>
  <c r="J30" i="3"/>
  <c r="E30" i="6"/>
  <c r="J30" i="4"/>
  <c r="H31" i="3"/>
  <c r="I31" i="5"/>
  <c r="E31" i="1"/>
  <c r="C31" i="6"/>
  <c r="H31" i="4"/>
  <c r="C32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K31" i="5"/>
  <c r="J31" i="3"/>
  <c r="J31" i="4"/>
  <c r="E31" i="6"/>
  <c r="E32" i="1"/>
  <c r="H32" i="4"/>
  <c r="H32" i="3"/>
  <c r="C32" i="6"/>
  <c r="I32" i="5"/>
  <c r="C33" i="1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16" i="5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R13" i="5" l="1"/>
  <c r="U13" i="6"/>
  <c r="H33" i="3"/>
  <c r="I33" i="5"/>
  <c r="E33" i="1"/>
  <c r="H33" i="4"/>
  <c r="C33" i="6"/>
  <c r="K32" i="5"/>
  <c r="J32" i="4"/>
  <c r="E32" i="6"/>
  <c r="J32" i="3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Q47" i="1"/>
  <c r="K46" i="9"/>
  <c r="J47" i="9"/>
  <c r="G28" i="5"/>
  <c r="F28" i="4"/>
  <c r="A28" i="6"/>
  <c r="F28" i="3"/>
  <c r="M30" i="4"/>
  <c r="D30" i="4" s="1"/>
  <c r="A30" i="4" s="1"/>
  <c r="H30" i="6"/>
  <c r="N30" i="5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Z30" i="3" l="1"/>
  <c r="AB30" i="3" s="1"/>
  <c r="AE30" i="3" s="1"/>
  <c r="K33" i="5"/>
  <c r="J33" i="4"/>
  <c r="J33" i="3"/>
  <c r="E33" i="6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O14" i="1"/>
  <c r="U14" i="3"/>
  <c r="U14" i="4"/>
  <c r="P14" i="6"/>
  <c r="V14" i="5"/>
  <c r="M16" i="3"/>
  <c r="U16" i="1"/>
  <c r="M16" i="4"/>
  <c r="D16" i="4" s="1"/>
  <c r="A16" i="4" s="1"/>
  <c r="N16" i="5"/>
  <c r="E16" i="5" s="1"/>
  <c r="C16" i="5" s="1"/>
  <c r="H16" i="6"/>
  <c r="Z32" i="3"/>
  <c r="AB32" i="3" s="1"/>
  <c r="AE32" i="3" s="1"/>
  <c r="H33" i="1"/>
  <c r="M33" i="3" s="1"/>
  <c r="Q32" i="3"/>
  <c r="Q48" i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G50" i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U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U34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M19" i="3" l="1"/>
  <c r="D19" i="3" s="1"/>
  <c r="A19" i="3" s="1"/>
  <c r="N19" i="5"/>
  <c r="E19" i="5" s="1"/>
  <c r="C19" i="5" s="1"/>
  <c r="B19" i="5" s="1"/>
  <c r="A19" i="5" s="1"/>
  <c r="U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M35" i="4"/>
  <c r="D35" i="4" s="1"/>
  <c r="A35" i="4" s="1"/>
  <c r="U35" i="1"/>
  <c r="R34" i="3"/>
  <c r="R34" i="4"/>
  <c r="M34" i="6"/>
  <c r="S34" i="5"/>
  <c r="L51" i="9"/>
  <c r="B51" i="9" s="1"/>
  <c r="A51" i="9" s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L19" i="6" l="1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Q50" i="1"/>
  <c r="J50" i="9"/>
  <c r="U33" i="4"/>
  <c r="P33" i="6"/>
  <c r="V33" i="5"/>
  <c r="U18" i="3" l="1"/>
  <c r="P18" i="6"/>
  <c r="U18" i="4"/>
  <c r="V18" i="5"/>
  <c r="H20" i="6"/>
  <c r="M20" i="3"/>
  <c r="D20" i="3" s="1"/>
  <c r="A20" i="3" s="1"/>
  <c r="U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K50" i="9"/>
  <c r="W29" i="6"/>
  <c r="Y29" i="6" s="1"/>
  <c r="Z29" i="6" s="1"/>
  <c r="AA29" i="6" s="1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M37" i="4"/>
  <c r="D37" i="4" s="1"/>
  <c r="A37" i="4" s="1"/>
  <c r="U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<sst xmlns="http://schemas.openxmlformats.org/spreadsheetml/2006/main" count="509" uniqueCount="161">
  <si>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</si>
  <si>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</si>
  <si>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</si>
  <si>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</si>
  <si>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</si>
  <si>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</si>
  <si>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</si>
  <si>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</si>
  <si>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</si>
  <si>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</si>
  <si>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</si>
  <si>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</si>
  <si>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</si>
  <si>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</si>
  <si>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</si>
  <si>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</si>
  <si>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</si>
  <si>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</si>
  <si>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</si>
  <si>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</si>
  <si>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</si>
  <si>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</si>
  <si>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</si>
  <si>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</si>
  <si>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</si>
  <si>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</si>
  <si>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</si>
  <si>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</si>
  <si>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</si>
  <si>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</si>
  <si>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</si>
  <si>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</si>
  <si>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</si>
  <si>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</si>
  <si>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</si>
  <si>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</si>
  <si>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</si>
  <si>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</si>
  <si>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</si>
  <si>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</si>
  <si>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</si>
  <si>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</si>
  <si>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</si>
  <si>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</si>
  <si>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</si>
  <si>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</si>
  <si>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</si>
  <si>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</si>
  <si>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</si>
  <si>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</si>
  <si>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</si>
  <si>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</si>
  <si>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</si>
  <si>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</si>
  <si>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</si>
  <si>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</si>
  <si>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</si>
  <si>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</si>
  <si>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</si>
  <si>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</si>
  <si>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</si>
  <si>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</si>
  <si>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</si>
  <si>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</si>
  <si>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</si>
  <si>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</si>
  <si>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</si>
  <si>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</si>
  <si>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</si>
  <si>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</si>
  <si>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</si>
  <si>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</si>
  <si>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</si>
  <si>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</si>
  <si>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</si>
  <si>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</si>
  <si>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</si>
  <si>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</si>
  <si>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</si>
  <si>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</si>
  <si>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</si>
  <si>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</si>
  <si>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</si>
  <si>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</si>
  <si>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</si>
  <si>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</si>
  <si>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</si>
  <si>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</si>
  <si>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</si>
  <si>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</si>
  <si>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</si>
  <si>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</si>
  <si>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</si>
  <si>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</si>
  <si>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</si>
  <si>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</si>
  <si>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</si>
  <si>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</si>
  <si>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</si>
  <si>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</si>
  <si>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</si>
  <si>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</si>
  <si>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</si>
  <si>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</si>
  <si>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</si>
  <si>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</si>
  <si>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</si>
  <si>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</si>
  <si>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</si>
  <si>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</si>
  <si>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</si>
  <si>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</si>
  <si>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</si>
  <si>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</si>
  <si>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</si>
  <si>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</si>
  <si>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</si>
  <si>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</si>
  <si>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</si>
  <si>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</si>
  <si>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</si>
  <si>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</si>
  <si>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</si>
  <si>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</si>
  <si>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</si>
  <si>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</si>
  <si>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</si>
  <si>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</si>
  <si>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</si>
  <si>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</si>
  <si>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</si>
  <si>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</si>
  <si>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</si>
  <si>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</si>
  <si>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</si>
  <si>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</si>
  <si>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</si>
  <si>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</si>
  <si>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</si>
  <si>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</si>
  <si>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</si>
  <si>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</si>
  <si>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</si>
  <si>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</si>
  <si>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</si>
  <si>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</si>
  <si>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</si>
  <si>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</si>
  <si>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</si>
  <si>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</si>
  <si>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</si>
  <si>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06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5</t>
    </r>
    <r>
      <rPr>
        <b/>
        <sz val="20"/>
        <color theme="1"/>
        <rFont val="Yu Mincho"/>
        <family val="1"/>
      </rPr>
      <t>月スケジュール</t>
    </r>
    <phoneticPr fontId="17"/>
  </si>
  <si>
    <t>No.582</t>
    <phoneticPr fontId="17"/>
  </si>
  <si>
    <t>ISARA BHUM</t>
    <phoneticPr fontId="17"/>
  </si>
  <si>
    <t>CA NAGOYA</t>
    <phoneticPr fontId="17"/>
  </si>
  <si>
    <t>A VESSEL</t>
    <phoneticPr fontId="17"/>
  </si>
  <si>
    <t>SKIP</t>
    <phoneticPr fontId="17"/>
  </si>
  <si>
    <t>見積（東京）</t>
    <phoneticPr fontId="17"/>
  </si>
  <si>
    <t>TEL 03-6775-31229</t>
    <phoneticPr fontId="17"/>
  </si>
  <si>
    <t>ブッキング(東京）</t>
    <rPh sb="6" eb="8">
      <t>トウキョウ</t>
    </rPh>
    <phoneticPr fontId="17"/>
  </si>
  <si>
    <t>TEL 03-6775-3206,3207,3208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</si>
</sst>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9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180" fontId="36" fillId="8" borderId="8" xfId="4" applyNumberFormat="1" applyFont="1" applyFill="1" applyBorder="1" applyAlignment="1">
      <alignment horizontal="right" vertical="center"/>
    </xf>
    <xf numFmtId="49" fontId="36" fillId="8" borderId="0" xfId="4" applyNumberFormat="1" applyFont="1" applyFill="1" applyAlignment="1">
      <alignment horizontal="left" vertical="center"/>
    </xf>
    <xf numFmtId="180" fontId="36" fillId="8" borderId="18" xfId="4" applyNumberFormat="1" applyFont="1" applyFill="1" applyBorder="1" applyAlignment="1">
      <alignment horizontal="right" vertical="center"/>
    </xf>
    <xf numFmtId="49" fontId="36" fillId="8" borderId="12" xfId="4" applyNumberFormat="1" applyFont="1" applyFill="1" applyBorder="1" applyAlignment="1">
      <alignment horizontal="left" vertical="center"/>
    </xf>
    <xf numFmtId="0" fontId="9" fillId="8" borderId="7" xfId="4" applyFont="1" applyFill="1" applyBorder="1" applyAlignment="1">
      <alignment horizontal="center" vertical="center" shrinkToFit="1"/>
    </xf>
    <xf numFmtId="178" fontId="22" fillId="8" borderId="7" xfId="4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172357</xdr:colOff>
      <xdr:row>62</xdr:row>
      <xdr:rowOff>154214</xdr:rowOff>
    </xdr:from>
    <xdr:to>
      <xdr:col>21</xdr:col>
      <xdr:colOff>571502</xdr:colOff>
      <xdr:row>71</xdr:row>
      <xdr:rowOff>7915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A9427-877A-4804-8984-66C0ED5C63C6}"/>
            </a:ext>
          </a:extLst>
        </xdr:cNvPr>
        <xdr:cNvSpPr txBox="1"/>
      </xdr:nvSpPr>
      <xdr:spPr>
        <a:xfrm>
          <a:off x="16165286" y="120105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879928</xdr:colOff>
      <xdr:row>39</xdr:row>
      <xdr:rowOff>27214</xdr:rowOff>
    </xdr:from>
    <xdr:to>
      <xdr:col>26</xdr:col>
      <xdr:colOff>689430</xdr:colOff>
      <xdr:row>47</xdr:row>
      <xdr:rowOff>107701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906257C6-4B0B-446C-95C2-5ED2CB8FDDDB}"/>
            </a:ext>
          </a:extLst>
        </xdr:cNvPr>
        <xdr:cNvSpPr txBox="1"/>
      </xdr:nvSpPr>
      <xdr:spPr>
        <a:xfrm>
          <a:off x="12990285" y="7502071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272143</xdr:colOff>
      <xdr:row>38</xdr:row>
      <xdr:rowOff>181428</xdr:rowOff>
    </xdr:from>
    <xdr:to>
      <xdr:col>26</xdr:col>
      <xdr:colOff>925287</xdr:colOff>
      <xdr:row>47</xdr:row>
      <xdr:rowOff>71415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FAE926BD-078A-4015-BE66-AC49759482A5}"/>
            </a:ext>
          </a:extLst>
        </xdr:cNvPr>
        <xdr:cNvSpPr txBox="1"/>
      </xdr:nvSpPr>
      <xdr:spPr>
        <a:xfrm>
          <a:off x="11965214" y="7465785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163286</xdr:rowOff>
    </xdr:from>
    <xdr:to>
      <xdr:col>30</xdr:col>
      <xdr:colOff>644074</xdr:colOff>
      <xdr:row>47</xdr:row>
      <xdr:rowOff>53273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1F80666D-916B-4E7A-9E8A-22EEE4D74291}"/>
            </a:ext>
          </a:extLst>
        </xdr:cNvPr>
        <xdr:cNvSpPr txBox="1"/>
      </xdr:nvSpPr>
      <xdr:spPr>
        <a:xfrm>
          <a:off x="12690929" y="7447643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9072</xdr:colOff>
      <xdr:row>38</xdr:row>
      <xdr:rowOff>181429</xdr:rowOff>
    </xdr:from>
    <xdr:to>
      <xdr:col>30</xdr:col>
      <xdr:colOff>544288</xdr:colOff>
      <xdr:row>47</xdr:row>
      <xdr:rowOff>71416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6AB2A4A-4E6E-4E86-AF92-5095CD07BD6A}"/>
            </a:ext>
          </a:extLst>
        </xdr:cNvPr>
        <xdr:cNvSpPr txBox="1"/>
      </xdr:nvSpPr>
      <xdr:spPr>
        <a:xfrm>
          <a:off x="12591143" y="7465786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127000</xdr:colOff>
      <xdr:row>55</xdr:row>
      <xdr:rowOff>72571</xdr:rowOff>
    </xdr:from>
    <xdr:to>
      <xdr:col>15</xdr:col>
      <xdr:colOff>489859</xdr:colOff>
      <xdr:row>63</xdr:row>
      <xdr:rowOff>153058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A9270C6-1176-4DF3-8D57-2018CA82A445}"/>
            </a:ext>
          </a:extLst>
        </xdr:cNvPr>
        <xdr:cNvSpPr txBox="1"/>
      </xdr:nvSpPr>
      <xdr:spPr>
        <a:xfrm>
          <a:off x="8445500" y="4118428"/>
          <a:ext cx="2884716" cy="16044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BHUM(IS):9VLP4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6"/>
  <sheetViews>
    <sheetView tabSelected="1" view="pageBreakPreview" zoomScale="70" zoomScaleNormal="70" zoomScaleSheetLayoutView="70" workbookViewId="0">
      <selection activeCell="P17" sqref="P17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57" t="s">
        <v>124</v>
      </c>
      <c r="H2" s="258"/>
      <c r="I2" s="258"/>
      <c r="J2" s="258"/>
      <c r="K2" s="77"/>
      <c r="L2" s="77"/>
      <c r="M2" s="257" t="s">
        <v>151</v>
      </c>
      <c r="N2" s="258"/>
      <c r="O2" s="258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58"/>
      <c r="H3" s="258"/>
      <c r="I3" s="258"/>
      <c r="J3" s="258"/>
      <c r="K3" s="77"/>
      <c r="L3" s="77"/>
      <c r="M3" s="258"/>
      <c r="N3" s="258"/>
      <c r="O3" s="258"/>
      <c r="P3" s="78"/>
      <c r="T3" s="10" t="s">
        <v>3</v>
      </c>
      <c r="U3" s="145">
        <v>46155</v>
      </c>
    </row>
    <row r="4" spans="1:24" ht="15.75" customHeight="1">
      <c r="C4" s="4"/>
      <c r="D4" s="4"/>
      <c r="E4" s="4"/>
      <c r="F4" s="4"/>
      <c r="G4" s="259" t="s">
        <v>125</v>
      </c>
      <c r="H4" s="260"/>
      <c r="I4" s="260"/>
      <c r="J4" s="260"/>
      <c r="K4" s="79"/>
      <c r="L4" s="79"/>
      <c r="M4" s="78" t="s">
        <v>126</v>
      </c>
      <c r="N4" s="4"/>
      <c r="O4" s="78"/>
      <c r="P4" s="78"/>
      <c r="T4" s="11" t="s">
        <v>5</v>
      </c>
      <c r="U4" s="53" t="s">
        <v>152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127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112</v>
      </c>
      <c r="B7" s="5"/>
      <c r="L7" s="12"/>
    </row>
    <row r="8" spans="1:24" ht="15" customHeight="1">
      <c r="A8" s="284" t="s">
        <v>6</v>
      </c>
      <c r="B8" s="263" t="s">
        <v>7</v>
      </c>
      <c r="C8" s="263" t="s">
        <v>8</v>
      </c>
      <c r="D8" s="269"/>
      <c r="E8" s="269"/>
      <c r="F8" s="270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84"/>
      <c r="B9" s="264"/>
      <c r="C9" s="264" t="s">
        <v>78</v>
      </c>
      <c r="D9" s="271"/>
      <c r="E9" s="272" t="s">
        <v>79</v>
      </c>
      <c r="F9" s="273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131</v>
      </c>
      <c r="V9" s="43"/>
    </row>
    <row r="10" spans="1:24" s="44" customFormat="1" ht="15" customHeight="1">
      <c r="A10" s="6">
        <v>22</v>
      </c>
      <c r="B10" s="146" t="s">
        <v>150</v>
      </c>
      <c r="C10" s="147">
        <f>2549</f>
        <v>2549</v>
      </c>
      <c r="D10" s="148" t="s">
        <v>80</v>
      </c>
      <c r="E10" s="149">
        <f>IF(C10="","",C10)</f>
        <v>2549</v>
      </c>
      <c r="F10" s="150" t="s">
        <v>86</v>
      </c>
      <c r="G10" s="151"/>
      <c r="H10" s="151">
        <v>46168</v>
      </c>
      <c r="I10" s="151"/>
      <c r="J10" s="151"/>
      <c r="K10" s="151"/>
      <c r="L10" s="152">
        <f>IF(H10="","",H10+2)</f>
        <v>46170</v>
      </c>
      <c r="M10" s="153">
        <f>IF(L10="","",L10+1)</f>
        <v>46171</v>
      </c>
      <c r="N10" s="153">
        <f>IF(M10="","",M10)</f>
        <v>46171</v>
      </c>
      <c r="O10" s="151">
        <f>IF(P10="","",P10)</f>
        <v>46172</v>
      </c>
      <c r="P10" s="153">
        <f>IF(N10="","",N10+1)</f>
        <v>46172</v>
      </c>
      <c r="Q10" s="151"/>
      <c r="R10" s="151"/>
      <c r="S10" s="151"/>
      <c r="T10" s="151"/>
      <c r="U10" s="151">
        <f>IF(H10="","",H10+7)</f>
        <v>46175</v>
      </c>
      <c r="V10" s="151"/>
    </row>
    <row r="11" spans="1:24" s="125" customFormat="1" ht="15" customHeight="1">
      <c r="A11" s="154">
        <f>A10+1</f>
        <v>23</v>
      </c>
      <c r="B11" s="155" t="s">
        <v>150</v>
      </c>
      <c r="C11" s="147">
        <f>IF(C10="","",C10+1)</f>
        <v>2550</v>
      </c>
      <c r="D11" s="156" t="s">
        <v>81</v>
      </c>
      <c r="E11" s="149">
        <f t="shared" ref="E11:E15" si="0">IF(C11="","",C11)</f>
        <v>2550</v>
      </c>
      <c r="F11" s="157" t="s">
        <v>87</v>
      </c>
      <c r="G11" s="153"/>
      <c r="H11" s="153">
        <f t="shared" ref="H11:H15" si="1">IF(U10="","",U10)</f>
        <v>46175</v>
      </c>
      <c r="I11" s="153"/>
      <c r="J11" s="153"/>
      <c r="K11" s="153"/>
      <c r="L11" s="153">
        <f t="shared" ref="L11:L15" si="2">IF(H11="","",H11+2)</f>
        <v>46177</v>
      </c>
      <c r="M11" s="153">
        <f t="shared" ref="M11:M15" si="3">IF(L11="","",L11+1)</f>
        <v>46178</v>
      </c>
      <c r="N11" s="153">
        <f t="shared" ref="N11:N15" si="4">IF(M11="","",M11)</f>
        <v>46178</v>
      </c>
      <c r="O11" s="153">
        <f t="shared" ref="O11:O15" si="5">IF(P11="","",P11)</f>
        <v>46179</v>
      </c>
      <c r="P11" s="153">
        <f t="shared" ref="P11:P15" si="6">IF(N11="","",N11+1)</f>
        <v>46179</v>
      </c>
      <c r="Q11" s="153"/>
      <c r="R11" s="153"/>
      <c r="S11" s="153"/>
      <c r="T11" s="153"/>
      <c r="U11" s="153">
        <f t="shared" ref="U11:U21" si="7">IF(H11="","",H11+7)</f>
        <v>46182</v>
      </c>
      <c r="V11" s="153"/>
    </row>
    <row r="12" spans="1:24" s="44" customFormat="1" ht="15" customHeight="1">
      <c r="A12" s="154">
        <f>A11+1</f>
        <v>24</v>
      </c>
      <c r="B12" s="155" t="s">
        <v>150</v>
      </c>
      <c r="C12" s="147">
        <f t="shared" ref="C12:C15" si="8">IF(C11="","",C11+1)</f>
        <v>2551</v>
      </c>
      <c r="D12" s="156" t="s">
        <v>80</v>
      </c>
      <c r="E12" s="149">
        <f t="shared" si="0"/>
        <v>2551</v>
      </c>
      <c r="F12" s="157" t="s">
        <v>88</v>
      </c>
      <c r="G12" s="153"/>
      <c r="H12" s="153">
        <f t="shared" si="1"/>
        <v>46182</v>
      </c>
      <c r="I12" s="153"/>
      <c r="J12" s="153"/>
      <c r="K12" s="153"/>
      <c r="L12" s="153">
        <f t="shared" si="2"/>
        <v>46184</v>
      </c>
      <c r="M12" s="153">
        <f t="shared" si="3"/>
        <v>46185</v>
      </c>
      <c r="N12" s="153">
        <f t="shared" si="4"/>
        <v>46185</v>
      </c>
      <c r="O12" s="153">
        <f t="shared" si="5"/>
        <v>46186</v>
      </c>
      <c r="P12" s="153">
        <f t="shared" si="6"/>
        <v>46186</v>
      </c>
      <c r="Q12" s="153"/>
      <c r="R12" s="153"/>
      <c r="S12" s="153"/>
      <c r="T12" s="153"/>
      <c r="U12" s="153">
        <f t="shared" si="7"/>
        <v>46189</v>
      </c>
      <c r="V12" s="153"/>
    </row>
    <row r="13" spans="1:24" s="44" customFormat="1" ht="15" customHeight="1">
      <c r="A13" s="6">
        <f>A12+1</f>
        <v>25</v>
      </c>
      <c r="B13" s="155" t="s">
        <v>150</v>
      </c>
      <c r="C13" s="147">
        <f t="shared" si="8"/>
        <v>2552</v>
      </c>
      <c r="D13" s="156" t="s">
        <v>82</v>
      </c>
      <c r="E13" s="149">
        <f t="shared" si="0"/>
        <v>2552</v>
      </c>
      <c r="F13" s="157" t="s">
        <v>87</v>
      </c>
      <c r="G13" s="153"/>
      <c r="H13" s="153">
        <f t="shared" si="1"/>
        <v>46189</v>
      </c>
      <c r="I13" s="153"/>
      <c r="J13" s="153"/>
      <c r="K13" s="153"/>
      <c r="L13" s="153">
        <f t="shared" si="2"/>
        <v>46191</v>
      </c>
      <c r="M13" s="153">
        <f t="shared" si="3"/>
        <v>46192</v>
      </c>
      <c r="N13" s="153">
        <f t="shared" si="4"/>
        <v>46192</v>
      </c>
      <c r="O13" s="153">
        <f t="shared" si="5"/>
        <v>46193</v>
      </c>
      <c r="P13" s="153">
        <f t="shared" si="6"/>
        <v>46193</v>
      </c>
      <c r="Q13" s="153"/>
      <c r="R13" s="153"/>
      <c r="S13" s="153"/>
      <c r="T13" s="153"/>
      <c r="U13" s="153">
        <f t="shared" si="7"/>
        <v>46196</v>
      </c>
      <c r="V13" s="153"/>
    </row>
    <row r="14" spans="1:24" s="44" customFormat="1" ht="15" customHeight="1">
      <c r="A14" s="6">
        <f>A13+1</f>
        <v>26</v>
      </c>
      <c r="B14" s="155" t="s">
        <v>150</v>
      </c>
      <c r="C14" s="147">
        <f t="shared" si="8"/>
        <v>2553</v>
      </c>
      <c r="D14" s="156" t="s">
        <v>83</v>
      </c>
      <c r="E14" s="149">
        <f t="shared" si="0"/>
        <v>2553</v>
      </c>
      <c r="F14" s="157" t="s">
        <v>87</v>
      </c>
      <c r="G14" s="153"/>
      <c r="H14" s="153">
        <f t="shared" si="1"/>
        <v>46196</v>
      </c>
      <c r="I14" s="153"/>
      <c r="J14" s="153"/>
      <c r="K14" s="153"/>
      <c r="L14" s="153">
        <f t="shared" si="2"/>
        <v>46198</v>
      </c>
      <c r="M14" s="153">
        <f t="shared" si="3"/>
        <v>46199</v>
      </c>
      <c r="N14" s="153">
        <f t="shared" si="4"/>
        <v>46199</v>
      </c>
      <c r="O14" s="153">
        <f t="shared" si="5"/>
        <v>46200</v>
      </c>
      <c r="P14" s="153">
        <f t="shared" si="6"/>
        <v>46200</v>
      </c>
      <c r="Q14" s="153"/>
      <c r="R14" s="153"/>
      <c r="S14" s="153"/>
      <c r="T14" s="153"/>
      <c r="U14" s="153">
        <f t="shared" si="7"/>
        <v>46203</v>
      </c>
      <c r="V14" s="153"/>
    </row>
    <row r="15" spans="1:24" s="44" customFormat="1" ht="15" customHeight="1">
      <c r="A15" s="6">
        <f>A14+1</f>
        <v>27</v>
      </c>
      <c r="B15" s="155" t="s">
        <v>150</v>
      </c>
      <c r="C15" s="147">
        <f t="shared" si="8"/>
        <v>2554</v>
      </c>
      <c r="D15" s="156" t="s">
        <v>84</v>
      </c>
      <c r="E15" s="149">
        <f t="shared" si="0"/>
        <v>2554</v>
      </c>
      <c r="F15" s="157" t="s">
        <v>87</v>
      </c>
      <c r="G15" s="153"/>
      <c r="H15" s="153">
        <f t="shared" si="1"/>
        <v>46203</v>
      </c>
      <c r="I15" s="153"/>
      <c r="J15" s="153"/>
      <c r="K15" s="153"/>
      <c r="L15" s="153">
        <f t="shared" si="2"/>
        <v>46205</v>
      </c>
      <c r="M15" s="153">
        <f t="shared" si="3"/>
        <v>46206</v>
      </c>
      <c r="N15" s="153">
        <f t="shared" si="4"/>
        <v>46206</v>
      </c>
      <c r="O15" s="153">
        <f t="shared" si="5"/>
        <v>46207</v>
      </c>
      <c r="P15" s="153">
        <f t="shared" si="6"/>
        <v>46207</v>
      </c>
      <c r="Q15" s="153"/>
      <c r="R15" s="153"/>
      <c r="S15" s="153"/>
      <c r="T15" s="153"/>
      <c r="U15" s="153">
        <f t="shared" si="7"/>
        <v>46210</v>
      </c>
      <c r="V15" s="153"/>
    </row>
    <row r="16" spans="1:24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7"/>
        <v/>
      </c>
      <c r="V16" s="153"/>
    </row>
    <row r="17" spans="1:22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7"/>
        <v/>
      </c>
      <c r="V17" s="153"/>
    </row>
    <row r="18" spans="1:22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7"/>
        <v/>
      </c>
      <c r="V18" s="153"/>
    </row>
    <row r="19" spans="1:22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7"/>
        <v/>
      </c>
      <c r="V19" s="153"/>
    </row>
    <row r="20" spans="1:22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7"/>
        <v/>
      </c>
      <c r="V20" s="153"/>
    </row>
    <row r="21" spans="1:22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7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85" t="s">
        <v>6</v>
      </c>
      <c r="B25" s="265" t="s">
        <v>7</v>
      </c>
      <c r="C25" s="265" t="s">
        <v>8</v>
      </c>
      <c r="D25" s="274"/>
      <c r="E25" s="274"/>
      <c r="F25" s="275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85"/>
      <c r="B26" s="266"/>
      <c r="C26" s="266" t="s">
        <v>89</v>
      </c>
      <c r="D26" s="278"/>
      <c r="E26" s="276" t="s">
        <v>79</v>
      </c>
      <c r="F26" s="277"/>
      <c r="G26" s="50"/>
      <c r="H26" s="40" t="s">
        <v>17</v>
      </c>
      <c r="I26" s="51"/>
      <c r="J26" s="40"/>
      <c r="K26" s="40"/>
      <c r="L26" s="40" t="s">
        <v>132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22</v>
      </c>
      <c r="B27" s="168" t="s">
        <v>149</v>
      </c>
      <c r="C27" s="68">
        <f>611</f>
        <v>611</v>
      </c>
      <c r="D27" s="70" t="s">
        <v>76</v>
      </c>
      <c r="E27" s="69">
        <f t="shared" ref="E27:E33" si="9">IF(C27="","",C27)</f>
        <v>611</v>
      </c>
      <c r="F27" s="71" t="s">
        <v>85</v>
      </c>
      <c r="G27" s="169"/>
      <c r="H27" s="130">
        <v>46165</v>
      </c>
      <c r="I27" s="170"/>
      <c r="J27" s="130"/>
      <c r="K27" s="130"/>
      <c r="L27" s="130">
        <f>IF(H27="","",H27+3)</f>
        <v>46168</v>
      </c>
      <c r="M27" s="170">
        <f>IF(L27="","",L27)</f>
        <v>46168</v>
      </c>
      <c r="N27" s="130">
        <f>IF(M27="","",M27)</f>
        <v>46168</v>
      </c>
      <c r="O27" s="170">
        <f>IF(N27="","",N27+1)</f>
        <v>46169</v>
      </c>
      <c r="P27" s="130">
        <f>IF(O27="","",O27)</f>
        <v>46169</v>
      </c>
      <c r="Q27" s="130"/>
      <c r="R27" s="130"/>
      <c r="S27" s="171"/>
      <c r="T27" s="171"/>
      <c r="U27" s="130">
        <f>IF(H27="","",H27+7)</f>
        <v>46172</v>
      </c>
      <c r="V27" s="171"/>
    </row>
    <row r="28" spans="1:22" s="44" customFormat="1" ht="15" customHeight="1">
      <c r="A28" s="54">
        <f>A27+1</f>
        <v>23</v>
      </c>
      <c r="B28" s="72" t="s">
        <v>148</v>
      </c>
      <c r="C28" s="68">
        <f>IF(C27="","",C27+1)</f>
        <v>612</v>
      </c>
      <c r="D28" s="70" t="s">
        <v>76</v>
      </c>
      <c r="E28" s="69">
        <f t="shared" si="9"/>
        <v>612</v>
      </c>
      <c r="F28" s="71" t="s">
        <v>85</v>
      </c>
      <c r="G28" s="131"/>
      <c r="H28" s="131">
        <f t="shared" ref="H28:H33" si="10">IF(U27="","",U27)</f>
        <v>46172</v>
      </c>
      <c r="I28" s="55"/>
      <c r="J28" s="131"/>
      <c r="K28" s="131"/>
      <c r="L28" s="131">
        <f t="shared" ref="L28:L33" si="11">IF(H28="","",H28+3)</f>
        <v>46175</v>
      </c>
      <c r="M28" s="56">
        <f t="shared" ref="M28:N28" si="12">IF(L28="","",L28)</f>
        <v>46175</v>
      </c>
      <c r="N28" s="131">
        <f t="shared" si="12"/>
        <v>46175</v>
      </c>
      <c r="O28" s="57">
        <f t="shared" ref="O28:O33" si="13">IF(N28="","",N28+1)</f>
        <v>46176</v>
      </c>
      <c r="P28" s="131">
        <f t="shared" ref="P28:P33" si="14">IF(O28="","",O28)</f>
        <v>46176</v>
      </c>
      <c r="Q28" s="131"/>
      <c r="R28" s="131"/>
      <c r="S28" s="57"/>
      <c r="T28" s="57"/>
      <c r="U28" s="131">
        <f t="shared" ref="U28:U38" si="15">IF(H28="","",H28+7)</f>
        <v>46179</v>
      </c>
      <c r="V28" s="131"/>
    </row>
    <row r="29" spans="1:22" s="144" customFormat="1" ht="15" customHeight="1">
      <c r="A29" s="54">
        <f t="shared" ref="A29:A33" si="16">A28+1</f>
        <v>24</v>
      </c>
      <c r="B29" s="72" t="s">
        <v>148</v>
      </c>
      <c r="C29" s="68">
        <f t="shared" ref="C29:C33" si="17">IF(C28="","",C28+1)</f>
        <v>613</v>
      </c>
      <c r="D29" s="70" t="s">
        <v>76</v>
      </c>
      <c r="E29" s="69">
        <f t="shared" si="9"/>
        <v>613</v>
      </c>
      <c r="F29" s="71" t="s">
        <v>85</v>
      </c>
      <c r="G29" s="55"/>
      <c r="H29" s="131">
        <f t="shared" si="10"/>
        <v>46179</v>
      </c>
      <c r="I29" s="56"/>
      <c r="J29" s="131"/>
      <c r="K29" s="131"/>
      <c r="L29" s="131">
        <f t="shared" si="11"/>
        <v>46182</v>
      </c>
      <c r="M29" s="56">
        <f t="shared" ref="M29:N29" si="18">IF(L29="","",L29)</f>
        <v>46182</v>
      </c>
      <c r="N29" s="131">
        <f t="shared" si="18"/>
        <v>46182</v>
      </c>
      <c r="O29" s="56">
        <f t="shared" si="13"/>
        <v>46183</v>
      </c>
      <c r="P29" s="131">
        <f t="shared" si="14"/>
        <v>46183</v>
      </c>
      <c r="Q29" s="131"/>
      <c r="R29" s="131"/>
      <c r="S29" s="131"/>
      <c r="T29" s="131"/>
      <c r="U29" s="131">
        <f t="shared" si="15"/>
        <v>46186</v>
      </c>
      <c r="V29" s="131"/>
    </row>
    <row r="30" spans="1:22" s="144" customFormat="1" ht="15" customHeight="1">
      <c r="A30" s="54">
        <f t="shared" si="16"/>
        <v>25</v>
      </c>
      <c r="B30" s="72" t="s">
        <v>148</v>
      </c>
      <c r="C30" s="68">
        <f t="shared" si="17"/>
        <v>614</v>
      </c>
      <c r="D30" s="70" t="s">
        <v>76</v>
      </c>
      <c r="E30" s="69">
        <f t="shared" si="9"/>
        <v>614</v>
      </c>
      <c r="F30" s="71" t="s">
        <v>85</v>
      </c>
      <c r="G30" s="131"/>
      <c r="H30" s="131">
        <f t="shared" si="10"/>
        <v>46186</v>
      </c>
      <c r="I30" s="55"/>
      <c r="J30" s="131"/>
      <c r="K30" s="131"/>
      <c r="L30" s="131">
        <f t="shared" si="11"/>
        <v>46189</v>
      </c>
      <c r="M30" s="56">
        <f t="shared" ref="M30:N30" si="19">IF(L30="","",L30)</f>
        <v>46189</v>
      </c>
      <c r="N30" s="131">
        <f t="shared" si="19"/>
        <v>46189</v>
      </c>
      <c r="O30" s="56">
        <f t="shared" si="13"/>
        <v>46190</v>
      </c>
      <c r="P30" s="131">
        <f t="shared" si="14"/>
        <v>46190</v>
      </c>
      <c r="Q30" s="131"/>
      <c r="R30" s="131"/>
      <c r="S30" s="131"/>
      <c r="T30" s="131"/>
      <c r="U30" s="131">
        <f t="shared" si="15"/>
        <v>46193</v>
      </c>
      <c r="V30" s="131"/>
    </row>
    <row r="31" spans="1:22" s="44" customFormat="1" ht="15" customHeight="1">
      <c r="A31" s="58">
        <f t="shared" si="16"/>
        <v>26</v>
      </c>
      <c r="B31" s="72" t="s">
        <v>148</v>
      </c>
      <c r="C31" s="68">
        <f t="shared" si="17"/>
        <v>615</v>
      </c>
      <c r="D31" s="70" t="s">
        <v>76</v>
      </c>
      <c r="E31" s="69">
        <f t="shared" si="9"/>
        <v>615</v>
      </c>
      <c r="F31" s="71" t="s">
        <v>85</v>
      </c>
      <c r="G31" s="55"/>
      <c r="H31" s="131">
        <f t="shared" si="10"/>
        <v>46193</v>
      </c>
      <c r="I31" s="59"/>
      <c r="J31" s="60"/>
      <c r="K31" s="60"/>
      <c r="L31" s="131">
        <f t="shared" si="11"/>
        <v>46196</v>
      </c>
      <c r="M31" s="56">
        <f t="shared" ref="M31:N31" si="20">IF(L31="","",L31)</f>
        <v>46196</v>
      </c>
      <c r="N31" s="131">
        <f t="shared" si="20"/>
        <v>46196</v>
      </c>
      <c r="O31" s="56">
        <f t="shared" si="13"/>
        <v>46197</v>
      </c>
      <c r="P31" s="131">
        <f t="shared" si="14"/>
        <v>46197</v>
      </c>
      <c r="Q31" s="131"/>
      <c r="R31" s="131"/>
      <c r="S31" s="57"/>
      <c r="T31" s="57"/>
      <c r="U31" s="57">
        <f t="shared" si="15"/>
        <v>46200</v>
      </c>
      <c r="V31" s="57"/>
    </row>
    <row r="32" spans="1:22" s="144" customFormat="1" ht="15" customHeight="1">
      <c r="A32" s="58">
        <f t="shared" si="16"/>
        <v>27</v>
      </c>
      <c r="B32" s="72" t="s">
        <v>148</v>
      </c>
      <c r="C32" s="68">
        <f t="shared" si="17"/>
        <v>616</v>
      </c>
      <c r="D32" s="70" t="s">
        <v>76</v>
      </c>
      <c r="E32" s="69">
        <f t="shared" si="9"/>
        <v>616</v>
      </c>
      <c r="F32" s="71" t="s">
        <v>85</v>
      </c>
      <c r="G32" s="55"/>
      <c r="H32" s="131">
        <f t="shared" si="10"/>
        <v>46200</v>
      </c>
      <c r="I32" s="59"/>
      <c r="J32" s="60"/>
      <c r="K32" s="60"/>
      <c r="L32" s="131">
        <f t="shared" si="11"/>
        <v>46203</v>
      </c>
      <c r="M32" s="56">
        <f t="shared" ref="M32:N32" si="21">IF(L32="","",L32)</f>
        <v>46203</v>
      </c>
      <c r="N32" s="131">
        <f t="shared" si="21"/>
        <v>46203</v>
      </c>
      <c r="O32" s="56">
        <f t="shared" si="13"/>
        <v>46204</v>
      </c>
      <c r="P32" s="131">
        <f t="shared" si="14"/>
        <v>46204</v>
      </c>
      <c r="Q32" s="131"/>
      <c r="R32" s="131"/>
      <c r="S32" s="57"/>
      <c r="T32" s="57"/>
      <c r="U32" s="57">
        <f t="shared" si="15"/>
        <v>46207</v>
      </c>
      <c r="V32" s="57"/>
    </row>
    <row r="33" spans="1:22" s="44" customFormat="1" ht="15" customHeight="1">
      <c r="A33" s="54">
        <f t="shared" si="16"/>
        <v>28</v>
      </c>
      <c r="B33" s="72" t="s">
        <v>148</v>
      </c>
      <c r="C33" s="68">
        <f t="shared" si="17"/>
        <v>617</v>
      </c>
      <c r="D33" s="70" t="s">
        <v>76</v>
      </c>
      <c r="E33" s="69">
        <f t="shared" si="9"/>
        <v>617</v>
      </c>
      <c r="F33" s="71" t="s">
        <v>85</v>
      </c>
      <c r="G33" s="55"/>
      <c r="H33" s="131">
        <f t="shared" si="10"/>
        <v>46207</v>
      </c>
      <c r="I33" s="59"/>
      <c r="J33" s="60"/>
      <c r="K33" s="60"/>
      <c r="L33" s="131">
        <f t="shared" si="11"/>
        <v>46210</v>
      </c>
      <c r="M33" s="56">
        <f t="shared" ref="M33:N33" si="22">IF(L33="","",L33)</f>
        <v>46210</v>
      </c>
      <c r="N33" s="131">
        <f t="shared" si="22"/>
        <v>46210</v>
      </c>
      <c r="O33" s="56">
        <f t="shared" si="13"/>
        <v>46211</v>
      </c>
      <c r="P33" s="131">
        <f t="shared" si="14"/>
        <v>46211</v>
      </c>
      <c r="Q33" s="131"/>
      <c r="R33" s="131"/>
      <c r="S33" s="57"/>
      <c r="T33" s="57"/>
      <c r="U33" s="57">
        <f t="shared" si="15"/>
        <v>46214</v>
      </c>
      <c r="V33" s="57"/>
    </row>
    <row r="34" spans="1:22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15"/>
        <v/>
      </c>
      <c r="V34" s="131"/>
    </row>
    <row r="35" spans="1:22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15"/>
        <v/>
      </c>
      <c r="V35" s="57"/>
    </row>
    <row r="36" spans="1:22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15"/>
        <v/>
      </c>
      <c r="V36" s="131"/>
    </row>
    <row r="37" spans="1:22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15"/>
        <v/>
      </c>
      <c r="V37" s="131"/>
    </row>
    <row r="38" spans="1:22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15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116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2" t="s">
        <v>6</v>
      </c>
      <c r="B42" s="267" t="s">
        <v>7</v>
      </c>
      <c r="C42" s="267" t="s">
        <v>8</v>
      </c>
      <c r="D42" s="279"/>
      <c r="E42" s="279"/>
      <c r="F42" s="280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2"/>
      <c r="B43" s="268"/>
      <c r="C43" s="268" t="s">
        <v>78</v>
      </c>
      <c r="D43" s="283"/>
      <c r="E43" s="281" t="s">
        <v>90</v>
      </c>
      <c r="F43" s="282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132</v>
      </c>
      <c r="U43" s="32" t="s">
        <v>59</v>
      </c>
      <c r="V43" s="47" t="s">
        <v>17</v>
      </c>
    </row>
    <row r="44" spans="1:22" s="44" customFormat="1" ht="15" customHeight="1">
      <c r="A44" s="214">
        <v>22</v>
      </c>
      <c r="B44" s="215" t="s">
        <v>153</v>
      </c>
      <c r="C44" s="219">
        <f>2618</f>
        <v>2618</v>
      </c>
      <c r="D44" s="220" t="s">
        <v>77</v>
      </c>
      <c r="E44" s="221">
        <f t="shared" ref="E44:E49" si="23">IF(C44="","",C44)</f>
        <v>2618</v>
      </c>
      <c r="F44" s="222" t="s">
        <v>93</v>
      </c>
      <c r="G44" s="130">
        <v>46161</v>
      </c>
      <c r="H44" s="130">
        <f>IF(G44="","",G44+2)</f>
        <v>46163</v>
      </c>
      <c r="I44" s="130">
        <f>IF(H44="","",H44+2)</f>
        <v>46165</v>
      </c>
      <c r="J44" s="130"/>
      <c r="K44" s="130"/>
      <c r="L44" s="130">
        <f>IF(I44="","",I44+1)</f>
        <v>46166</v>
      </c>
      <c r="M44" s="130">
        <f>IF(L44="","",L44+1)</f>
        <v>46167</v>
      </c>
      <c r="N44" s="130">
        <f>IF(M44="","",M44+1)</f>
        <v>46168</v>
      </c>
      <c r="O44" s="130">
        <f>IF(N44="","",N44)</f>
        <v>46168</v>
      </c>
      <c r="P44" s="130">
        <f>IF(O44="","",O44+1)</f>
        <v>46169</v>
      </c>
      <c r="Q44" s="130">
        <f>IF(P44="","",P44+1)</f>
        <v>46170</v>
      </c>
      <c r="R44" s="130"/>
      <c r="S44" s="130"/>
      <c r="T44" s="130">
        <f>IF(U44="","",U44-1)</f>
        <v>46175</v>
      </c>
      <c r="U44" s="130">
        <f>IF(P44="","",P44+7)</f>
        <v>46176</v>
      </c>
      <c r="V44" s="130">
        <f>IF(U44="","",U44+3)</f>
        <v>46179</v>
      </c>
    </row>
    <row r="45" spans="1:22" s="44" customFormat="1" ht="15" customHeight="1">
      <c r="A45" s="231">
        <f>A44+1</f>
        <v>23</v>
      </c>
      <c r="B45" s="232" t="s">
        <v>154</v>
      </c>
      <c r="C45" s="233">
        <f>2613</f>
        <v>2613</v>
      </c>
      <c r="D45" s="238" t="s">
        <v>77</v>
      </c>
      <c r="E45" s="235">
        <f t="shared" si="23"/>
        <v>2613</v>
      </c>
      <c r="F45" s="239" t="s">
        <v>93</v>
      </c>
      <c r="G45" s="131">
        <f>IF(G44="","",G44+7)</f>
        <v>46168</v>
      </c>
      <c r="H45" s="131">
        <f t="shared" ref="H45:I45" si="24">IF(G45="","",G45+2)</f>
        <v>46170</v>
      </c>
      <c r="I45" s="131">
        <f t="shared" si="24"/>
        <v>46172</v>
      </c>
      <c r="J45" s="131"/>
      <c r="K45" s="131"/>
      <c r="L45" s="131">
        <f t="shared" ref="L45:L50" si="25">IF(I45="","",I45+1)</f>
        <v>46173</v>
      </c>
      <c r="M45" s="131">
        <f t="shared" ref="M45:N45" si="26">IF(L45="","",L45+1)</f>
        <v>46174</v>
      </c>
      <c r="N45" s="131">
        <f t="shared" si="26"/>
        <v>46175</v>
      </c>
      <c r="O45" s="131">
        <f t="shared" ref="O45:O50" si="27">IF(N45="","",N45)</f>
        <v>46175</v>
      </c>
      <c r="P45" s="131">
        <f t="shared" ref="P45:Q45" si="28">IF(O45="","",O45+1)</f>
        <v>46176</v>
      </c>
      <c r="Q45" s="131">
        <f t="shared" si="28"/>
        <v>46177</v>
      </c>
      <c r="R45" s="131"/>
      <c r="S45" s="131"/>
      <c r="T45" s="131">
        <f t="shared" ref="T45:T46" si="29">IF(U45="","",U45-1)</f>
        <v>46182</v>
      </c>
      <c r="U45" s="131">
        <f t="shared" ref="U45:U46" si="30">IF(P45="","",P45+7)</f>
        <v>46183</v>
      </c>
      <c r="V45" s="131">
        <f t="shared" ref="V45:V46" si="31">IF(U45="","",U45+3)</f>
        <v>46186</v>
      </c>
    </row>
    <row r="46" spans="1:22" s="44" customFormat="1" ht="15" customHeight="1">
      <c r="A46" s="216">
        <f t="shared" ref="A46:A50" si="32">A45+1</f>
        <v>24</v>
      </c>
      <c r="B46" s="217" t="s">
        <v>153</v>
      </c>
      <c r="C46" s="223">
        <f>IF(C44="","",C44+1)</f>
        <v>2619</v>
      </c>
      <c r="D46" s="224" t="s">
        <v>77</v>
      </c>
      <c r="E46" s="225">
        <f t="shared" si="23"/>
        <v>2619</v>
      </c>
      <c r="F46" s="226" t="s">
        <v>86</v>
      </c>
      <c r="G46" s="131">
        <f>IF(T44="","",T44)</f>
        <v>46175</v>
      </c>
      <c r="H46" s="131">
        <f t="shared" ref="H46:I46" si="33">IF(G46="","",G46+2)</f>
        <v>46177</v>
      </c>
      <c r="I46" s="131">
        <f t="shared" si="33"/>
        <v>46179</v>
      </c>
      <c r="J46" s="131"/>
      <c r="K46" s="131"/>
      <c r="L46" s="131">
        <f t="shared" si="25"/>
        <v>46180</v>
      </c>
      <c r="M46" s="131">
        <f t="shared" ref="M46:N46" si="34">IF(L46="","",L46+1)</f>
        <v>46181</v>
      </c>
      <c r="N46" s="131">
        <f t="shared" si="34"/>
        <v>46182</v>
      </c>
      <c r="O46" s="131">
        <f t="shared" si="27"/>
        <v>46182</v>
      </c>
      <c r="P46" s="131">
        <f t="shared" ref="P46:Q46" si="35">IF(O46="","",O46+1)</f>
        <v>46183</v>
      </c>
      <c r="Q46" s="131">
        <f t="shared" si="35"/>
        <v>46184</v>
      </c>
      <c r="R46" s="131"/>
      <c r="S46" s="131"/>
      <c r="T46" s="131">
        <f t="shared" si="29"/>
        <v>46189</v>
      </c>
      <c r="U46" s="131">
        <f t="shared" si="30"/>
        <v>46190</v>
      </c>
      <c r="V46" s="131">
        <f t="shared" si="31"/>
        <v>46193</v>
      </c>
    </row>
    <row r="47" spans="1:22" s="44" customFormat="1" ht="15" customHeight="1">
      <c r="A47" s="231">
        <f t="shared" si="32"/>
        <v>25</v>
      </c>
      <c r="B47" s="232" t="s">
        <v>154</v>
      </c>
      <c r="C47" s="233">
        <f>IF(C45="","",C45+1)</f>
        <v>2614</v>
      </c>
      <c r="D47" s="238" t="s">
        <v>91</v>
      </c>
      <c r="E47" s="235">
        <f t="shared" si="23"/>
        <v>2614</v>
      </c>
      <c r="F47" s="239" t="s">
        <v>93</v>
      </c>
      <c r="G47" s="131">
        <f>IF(T45="","",T45)</f>
        <v>46182</v>
      </c>
      <c r="H47" s="131">
        <f t="shared" ref="H47:I47" si="36">IF(G47="","",G47+2)</f>
        <v>46184</v>
      </c>
      <c r="I47" s="131">
        <f t="shared" si="36"/>
        <v>46186</v>
      </c>
      <c r="J47" s="131"/>
      <c r="K47" s="131"/>
      <c r="L47" s="131">
        <f t="shared" si="25"/>
        <v>46187</v>
      </c>
      <c r="M47" s="131">
        <f t="shared" ref="M47:N47" si="37">IF(L47="","",L47+1)</f>
        <v>46188</v>
      </c>
      <c r="N47" s="131">
        <f t="shared" si="37"/>
        <v>46189</v>
      </c>
      <c r="O47" s="131">
        <f t="shared" si="27"/>
        <v>46189</v>
      </c>
      <c r="P47" s="131">
        <f t="shared" ref="P47:Q47" si="38">IF(O47="","",O47+1)</f>
        <v>46190</v>
      </c>
      <c r="Q47" s="131">
        <f t="shared" si="38"/>
        <v>46191</v>
      </c>
      <c r="R47" s="131"/>
      <c r="S47" s="131"/>
      <c r="T47" s="318" t="s">
        <v>156</v>
      </c>
      <c r="U47" s="318" t="s">
        <v>156</v>
      </c>
      <c r="V47" s="131">
        <v>46200</v>
      </c>
    </row>
    <row r="48" spans="1:22" s="44" customFormat="1" ht="15" customHeight="1">
      <c r="A48" s="218">
        <f t="shared" si="32"/>
        <v>26</v>
      </c>
      <c r="B48" s="217" t="s">
        <v>153</v>
      </c>
      <c r="C48" s="223">
        <f>IF(C46="","",C46+1)</f>
        <v>2620</v>
      </c>
      <c r="D48" s="224" t="s">
        <v>92</v>
      </c>
      <c r="E48" s="225">
        <f t="shared" si="23"/>
        <v>2620</v>
      </c>
      <c r="F48" s="226" t="s">
        <v>93</v>
      </c>
      <c r="G48" s="131">
        <f>IF(T46="","",T46)</f>
        <v>46189</v>
      </c>
      <c r="H48" s="131">
        <f t="shared" ref="H48:I48" si="39">IF(G48="","",G48+2)</f>
        <v>46191</v>
      </c>
      <c r="I48" s="131">
        <f t="shared" si="39"/>
        <v>46193</v>
      </c>
      <c r="J48" s="131"/>
      <c r="K48" s="131"/>
      <c r="L48" s="131">
        <f t="shared" si="25"/>
        <v>46194</v>
      </c>
      <c r="M48" s="131">
        <f t="shared" ref="M48:N48" si="40">IF(L48="","",L48+1)</f>
        <v>46195</v>
      </c>
      <c r="N48" s="131">
        <f t="shared" si="40"/>
        <v>46196</v>
      </c>
      <c r="O48" s="131">
        <f t="shared" si="27"/>
        <v>46196</v>
      </c>
      <c r="P48" s="131">
        <f t="shared" ref="P48:Q48" si="41">IF(O48="","",O48+1)</f>
        <v>46197</v>
      </c>
      <c r="Q48" s="131">
        <f t="shared" si="41"/>
        <v>46198</v>
      </c>
      <c r="R48" s="131"/>
      <c r="S48" s="131"/>
      <c r="T48" s="131">
        <v>46203</v>
      </c>
      <c r="U48" s="131">
        <v>46204</v>
      </c>
      <c r="V48" s="131">
        <v>46207</v>
      </c>
    </row>
    <row r="49" spans="1:22" s="44" customFormat="1" ht="15" customHeight="1">
      <c r="A49" s="237">
        <f t="shared" si="32"/>
        <v>27</v>
      </c>
      <c r="B49" s="317" t="s">
        <v>155</v>
      </c>
      <c r="C49" s="313">
        <v>2627</v>
      </c>
      <c r="D49" s="314" t="s">
        <v>77</v>
      </c>
      <c r="E49" s="315">
        <f t="shared" si="23"/>
        <v>2627</v>
      </c>
      <c r="F49" s="316" t="s">
        <v>93</v>
      </c>
      <c r="G49" s="131">
        <v>46196</v>
      </c>
      <c r="H49" s="131">
        <v>46198</v>
      </c>
      <c r="I49" s="131">
        <v>46200</v>
      </c>
      <c r="J49" s="131"/>
      <c r="K49" s="131"/>
      <c r="L49" s="131">
        <v>46201</v>
      </c>
      <c r="M49" s="131">
        <v>46202</v>
      </c>
      <c r="N49" s="131">
        <v>46203</v>
      </c>
      <c r="O49" s="131">
        <v>46203</v>
      </c>
      <c r="P49" s="131">
        <v>46204</v>
      </c>
      <c r="Q49" s="131">
        <v>46205</v>
      </c>
      <c r="R49" s="131"/>
      <c r="S49" s="131"/>
      <c r="T49" s="131">
        <v>46210</v>
      </c>
      <c r="U49" s="131">
        <v>46211</v>
      </c>
      <c r="V49" s="131">
        <v>46214</v>
      </c>
    </row>
    <row r="50" spans="1:22" s="44" customFormat="1" ht="15" customHeight="1">
      <c r="A50" s="218">
        <f t="shared" si="32"/>
        <v>28</v>
      </c>
      <c r="B50" s="217" t="s">
        <v>153</v>
      </c>
      <c r="C50" s="223">
        <f>IF(C48="","",C48+1)</f>
        <v>2621</v>
      </c>
      <c r="D50" s="224" t="s">
        <v>84</v>
      </c>
      <c r="E50" s="225">
        <f>IF(C50="","",C50)</f>
        <v>2621</v>
      </c>
      <c r="F50" s="226" t="s">
        <v>87</v>
      </c>
      <c r="G50" s="131">
        <f>IF(T48="","",T48)</f>
        <v>46203</v>
      </c>
      <c r="H50" s="131">
        <f t="shared" ref="H50:I50" si="42">IF(G50="","",G50+2)</f>
        <v>46205</v>
      </c>
      <c r="I50" s="131">
        <f t="shared" si="42"/>
        <v>46207</v>
      </c>
      <c r="J50" s="131"/>
      <c r="K50" s="131"/>
      <c r="L50" s="131">
        <f t="shared" si="25"/>
        <v>46208</v>
      </c>
      <c r="M50" s="131">
        <f t="shared" ref="M50:N50" si="43">IF(L50="","",L50+1)</f>
        <v>46209</v>
      </c>
      <c r="N50" s="131">
        <f t="shared" si="43"/>
        <v>46210</v>
      </c>
      <c r="O50" s="131">
        <f t="shared" si="27"/>
        <v>46210</v>
      </c>
      <c r="P50" s="131">
        <f t="shared" ref="P50:Q50" si="44">IF(O50="","",O50+1)</f>
        <v>46211</v>
      </c>
      <c r="Q50" s="131">
        <f t="shared" si="44"/>
        <v>46212</v>
      </c>
      <c r="R50" s="131"/>
      <c r="S50" s="131"/>
      <c r="T50" s="131">
        <v>46217</v>
      </c>
      <c r="U50" s="131">
        <v>46218</v>
      </c>
      <c r="V50" s="131">
        <v>46221</v>
      </c>
    </row>
    <row r="51" spans="1:22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74</v>
      </c>
      <c r="D60" s="5"/>
      <c r="E60" s="5"/>
      <c r="F60" s="5"/>
    </row>
    <row r="61" spans="1:22" ht="15" customHeight="1">
      <c r="B61" s="1" t="s">
        <v>33</v>
      </c>
      <c r="C61" s="44" t="s">
        <v>72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75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1" t="s">
        <v>40</v>
      </c>
      <c r="C68" s="261"/>
      <c r="D68" s="261" t="s">
        <v>39</v>
      </c>
      <c r="E68" s="261"/>
      <c r="F68" s="261"/>
      <c r="G68" s="261"/>
      <c r="H68" s="321" t="s">
        <v>157</v>
      </c>
      <c r="I68" s="321"/>
      <c r="J68" s="123"/>
      <c r="K68" s="123"/>
      <c r="L68" s="288" t="s">
        <v>70</v>
      </c>
      <c r="M68" s="261"/>
      <c r="N68" s="261" t="s">
        <v>41</v>
      </c>
      <c r="O68" s="261"/>
      <c r="P68" s="261" t="s">
        <v>12</v>
      </c>
      <c r="Q68" s="261"/>
      <c r="T68" s="13"/>
    </row>
    <row r="69" spans="2:21" ht="15.75" customHeight="1">
      <c r="B69" s="255" t="s">
        <v>0</v>
      </c>
      <c r="C69" s="255"/>
      <c r="D69" s="255" t="s">
        <v>2</v>
      </c>
      <c r="E69" s="255"/>
      <c r="F69" s="255"/>
      <c r="G69" s="255"/>
      <c r="H69" s="322" t="s">
        <v>68</v>
      </c>
      <c r="I69" s="322"/>
      <c r="J69" s="122"/>
      <c r="K69" s="122"/>
      <c r="L69" s="289" t="s">
        <v>68</v>
      </c>
      <c r="M69" s="255"/>
      <c r="N69" s="291" t="s">
        <v>42</v>
      </c>
      <c r="O69" s="291"/>
      <c r="P69" s="255" t="s">
        <v>65</v>
      </c>
      <c r="Q69" s="255"/>
      <c r="T69" s="13"/>
    </row>
    <row r="70" spans="2:21" ht="15.75" customHeight="1">
      <c r="B70" s="287" t="s">
        <v>43</v>
      </c>
      <c r="C70" s="287"/>
      <c r="D70" s="256" t="s">
        <v>60</v>
      </c>
      <c r="E70" s="256"/>
      <c r="F70" s="256"/>
      <c r="G70" s="256"/>
      <c r="H70" s="323" t="s">
        <v>158</v>
      </c>
      <c r="I70" s="323"/>
      <c r="J70" s="121"/>
      <c r="K70" s="121"/>
      <c r="L70" s="287" t="s">
        <v>73</v>
      </c>
      <c r="M70" s="287"/>
      <c r="N70" s="287" t="s">
        <v>69</v>
      </c>
      <c r="O70" s="287"/>
      <c r="P70" s="287" t="s">
        <v>44</v>
      </c>
      <c r="Q70" s="287"/>
      <c r="T70" s="13"/>
    </row>
    <row r="71" spans="2:21" ht="15.75" customHeight="1">
      <c r="B71" s="319"/>
      <c r="C71" s="319"/>
      <c r="D71" s="320"/>
      <c r="E71" s="320"/>
      <c r="F71" s="320"/>
      <c r="G71" s="320"/>
      <c r="H71" s="324" t="s">
        <v>159</v>
      </c>
      <c r="I71" s="324"/>
      <c r="J71" s="319"/>
      <c r="K71" s="319"/>
      <c r="L71" s="319"/>
      <c r="M71" s="319"/>
      <c r="N71" s="319"/>
      <c r="O71" s="319"/>
      <c r="P71" s="319"/>
      <c r="Q71" s="319"/>
      <c r="T71" s="13"/>
    </row>
    <row r="72" spans="2:21" ht="15.75" customHeight="1">
      <c r="B72" s="319"/>
      <c r="C72" s="319"/>
      <c r="D72" s="320"/>
      <c r="E72" s="320"/>
      <c r="F72" s="320"/>
      <c r="G72" s="320"/>
      <c r="H72" s="325" t="s">
        <v>68</v>
      </c>
      <c r="I72" s="325"/>
      <c r="J72" s="319"/>
      <c r="K72" s="319"/>
      <c r="L72" s="319"/>
      <c r="M72" s="319"/>
      <c r="N72" s="319"/>
      <c r="O72" s="319"/>
      <c r="P72" s="319"/>
      <c r="Q72" s="319"/>
      <c r="T72" s="13"/>
    </row>
    <row r="73" spans="2:21" ht="15.75" customHeight="1">
      <c r="B73" s="319"/>
      <c r="C73" s="319"/>
      <c r="D73" s="320"/>
      <c r="E73" s="320"/>
      <c r="F73" s="320"/>
      <c r="G73" s="320"/>
      <c r="H73" s="323" t="s">
        <v>160</v>
      </c>
      <c r="I73" s="323"/>
      <c r="J73" s="319"/>
      <c r="K73" s="319"/>
      <c r="L73" s="319"/>
      <c r="M73" s="319"/>
      <c r="N73" s="319"/>
      <c r="O73" s="319"/>
      <c r="P73" s="319"/>
      <c r="Q73" s="319"/>
      <c r="T73" s="13"/>
    </row>
    <row r="74" spans="2:21" ht="15.75" customHeight="1">
      <c r="B74" s="286" t="s">
        <v>11</v>
      </c>
      <c r="C74" s="286"/>
      <c r="D74" s="261" t="s">
        <v>18</v>
      </c>
      <c r="E74" s="261"/>
      <c r="F74" s="261"/>
      <c r="G74" s="261"/>
      <c r="H74" s="261" t="s">
        <v>19</v>
      </c>
      <c r="I74" s="261"/>
      <c r="J74" s="123"/>
      <c r="K74" s="123"/>
      <c r="L74" s="261" t="s">
        <v>26</v>
      </c>
      <c r="M74" s="261"/>
      <c r="N74" s="261" t="s">
        <v>45</v>
      </c>
      <c r="O74" s="261"/>
      <c r="P74" s="286" t="s">
        <v>61</v>
      </c>
      <c r="Q74" s="286"/>
      <c r="R74" s="13"/>
      <c r="S74" s="13"/>
      <c r="T74" s="292"/>
      <c r="U74" s="292"/>
    </row>
    <row r="75" spans="2:21" ht="15.75" customHeight="1">
      <c r="B75" s="290" t="s">
        <v>49</v>
      </c>
      <c r="C75" s="290"/>
      <c r="D75" s="255" t="s">
        <v>46</v>
      </c>
      <c r="E75" s="255"/>
      <c r="F75" s="255"/>
      <c r="G75" s="255"/>
      <c r="H75" s="255" t="s">
        <v>47</v>
      </c>
      <c r="I75" s="255"/>
      <c r="J75" s="122"/>
      <c r="K75" s="122"/>
      <c r="L75" s="255" t="s">
        <v>48</v>
      </c>
      <c r="M75" s="255"/>
      <c r="N75" s="255" t="s">
        <v>46</v>
      </c>
      <c r="O75" s="255"/>
      <c r="P75" s="292" t="s">
        <v>62</v>
      </c>
      <c r="Q75" s="292"/>
      <c r="R75" s="13"/>
      <c r="S75" s="13"/>
      <c r="T75" s="292"/>
      <c r="U75" s="292"/>
    </row>
    <row r="76" spans="2:21" ht="15.75" customHeight="1">
      <c r="B76" s="287" t="s">
        <v>53</v>
      </c>
      <c r="C76" s="287"/>
      <c r="D76" s="287" t="s">
        <v>71</v>
      </c>
      <c r="E76" s="287"/>
      <c r="F76" s="287"/>
      <c r="G76" s="287"/>
      <c r="H76" s="287" t="s">
        <v>50</v>
      </c>
      <c r="I76" s="287"/>
      <c r="J76" s="121"/>
      <c r="K76" s="121"/>
      <c r="L76" s="287" t="s">
        <v>51</v>
      </c>
      <c r="M76" s="287"/>
      <c r="N76" s="287" t="s">
        <v>52</v>
      </c>
      <c r="O76" s="287"/>
      <c r="P76" s="287" t="s">
        <v>63</v>
      </c>
      <c r="Q76" s="287"/>
      <c r="R76" s="13"/>
      <c r="S76" s="13"/>
      <c r="T76" s="292"/>
      <c r="U76" s="292"/>
    </row>
  </sheetData>
  <mergeCells count="60">
    <mergeCell ref="H71:I71"/>
    <mergeCell ref="H72:I72"/>
    <mergeCell ref="H73:I73"/>
    <mergeCell ref="T76:U76"/>
    <mergeCell ref="T75:U75"/>
    <mergeCell ref="T74:U74"/>
    <mergeCell ref="N76:O76"/>
    <mergeCell ref="N75:O75"/>
    <mergeCell ref="N74:O74"/>
    <mergeCell ref="P76:Q76"/>
    <mergeCell ref="P75:Q75"/>
    <mergeCell ref="P69:Q69"/>
    <mergeCell ref="N70:O70"/>
    <mergeCell ref="L76:M76"/>
    <mergeCell ref="L75:M75"/>
    <mergeCell ref="L74:M74"/>
    <mergeCell ref="N69:O69"/>
    <mergeCell ref="L70:M70"/>
    <mergeCell ref="L69:M69"/>
    <mergeCell ref="P74:Q74"/>
    <mergeCell ref="P70:Q70"/>
    <mergeCell ref="B74:C74"/>
    <mergeCell ref="B76:C76"/>
    <mergeCell ref="P68:Q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9" scale="47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E21" sqref="E21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296" t="str">
        <f>'1) 日本 - 中国'!G2</f>
        <v>上海民生輪船有限公司</v>
      </c>
      <c r="D2" s="296"/>
      <c r="E2" s="296"/>
      <c r="F2" s="296"/>
      <c r="G2" s="296"/>
      <c r="H2" s="296"/>
      <c r="I2" s="141"/>
      <c r="J2" s="298" t="str">
        <f>'1) 日本 - 中国'!M2</f>
        <v>2006年5月スケジュール</v>
      </c>
      <c r="K2" s="298"/>
      <c r="L2" s="298"/>
      <c r="M2" s="29"/>
      <c r="N2" s="82"/>
      <c r="O2" s="82"/>
      <c r="P2" s="82"/>
      <c r="Q2" s="82"/>
      <c r="R2" s="82"/>
    </row>
    <row r="3" spans="1:23" ht="15.75" customHeight="1">
      <c r="C3" s="296"/>
      <c r="D3" s="296"/>
      <c r="E3" s="296"/>
      <c r="F3" s="296"/>
      <c r="G3" s="296"/>
      <c r="H3" s="296"/>
      <c r="I3" s="141"/>
      <c r="J3" s="298"/>
      <c r="K3" s="298"/>
      <c r="L3" s="298"/>
      <c r="M3" s="27" t="s">
        <v>3</v>
      </c>
      <c r="N3" s="140">
        <f>'1) 日本 - 中国'!U3</f>
        <v>46155</v>
      </c>
      <c r="O3" s="74"/>
      <c r="P3" s="74"/>
      <c r="S3" s="27"/>
    </row>
    <row r="4" spans="1:23" ht="15.75" customHeight="1">
      <c r="C4" s="26"/>
      <c r="D4" s="297" t="str">
        <f>'1) 日本 - 中国'!G4</f>
        <v>SHANGHAI MINSHENG SHIPPING CO.,LTD.</v>
      </c>
      <c r="E4" s="297"/>
      <c r="F4" s="297"/>
      <c r="G4" s="297"/>
      <c r="H4" s="297"/>
      <c r="I4" s="297"/>
      <c r="J4" s="29" t="s">
        <v>142</v>
      </c>
      <c r="K4" s="75"/>
      <c r="L4" s="75"/>
      <c r="M4" s="139" t="s">
        <v>5</v>
      </c>
      <c r="N4" s="93" t="str">
        <f>'1) 日本 - 中国'!U4</f>
        <v>No.582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143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140</v>
      </c>
      <c r="B7" s="93" t="s">
        <v>139</v>
      </c>
    </row>
    <row r="8" spans="1:23" ht="15" customHeight="1">
      <c r="A8" s="293" t="s">
        <v>6</v>
      </c>
      <c r="B8" s="294" t="s">
        <v>7</v>
      </c>
      <c r="C8" s="294" t="s">
        <v>8</v>
      </c>
      <c r="D8" s="299"/>
      <c r="E8" s="299"/>
      <c r="F8" s="300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3"/>
      <c r="B9" s="295"/>
      <c r="C9" s="295" t="s">
        <v>78</v>
      </c>
      <c r="D9" s="303"/>
      <c r="E9" s="301" t="s">
        <v>79</v>
      </c>
      <c r="F9" s="302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43</v>
      </c>
      <c r="B10" s="241" t="s">
        <v>138</v>
      </c>
      <c r="C10" s="242" t="s">
        <v>135</v>
      </c>
      <c r="D10" s="243">
        <v>714</v>
      </c>
      <c r="E10" s="244" t="s">
        <v>134</v>
      </c>
      <c r="F10" s="245">
        <f>IF(D10="","",D10)</f>
        <v>714</v>
      </c>
      <c r="G10" s="130">
        <v>46170</v>
      </c>
      <c r="H10" s="246"/>
      <c r="I10" s="130">
        <f>IF(G10="","",G10+2)</f>
        <v>46172</v>
      </c>
      <c r="J10" s="130">
        <f>IF(I10="","",I10+1)</f>
        <v>46173</v>
      </c>
      <c r="K10" s="130">
        <f>IF(J10="","",J10+1)</f>
        <v>46174</v>
      </c>
      <c r="L10" s="130"/>
      <c r="M10" s="130">
        <f>IF(K10="","",K10+3)</f>
        <v>46177</v>
      </c>
    </row>
    <row r="11" spans="1:23" s="31" customFormat="1" ht="15" customHeight="1">
      <c r="A11" s="6">
        <f>A10+1</f>
        <v>44</v>
      </c>
      <c r="B11" s="247" t="s">
        <v>137</v>
      </c>
      <c r="C11" s="242" t="s">
        <v>135</v>
      </c>
      <c r="D11" s="248">
        <f>IF(D10="","",D10+1)</f>
        <v>715</v>
      </c>
      <c r="E11" s="244" t="s">
        <v>134</v>
      </c>
      <c r="F11" s="249">
        <f t="shared" ref="F11:F15" si="0">IF(D11="","",D11)</f>
        <v>715</v>
      </c>
      <c r="G11" s="131">
        <f>IF(M10="","",M10)</f>
        <v>46177</v>
      </c>
      <c r="H11" s="131"/>
      <c r="I11" s="131">
        <f t="shared" ref="I11:I15" si="1">IF(G11="","",G11+2)</f>
        <v>46179</v>
      </c>
      <c r="J11" s="131">
        <f t="shared" ref="J11:K11" si="2">IF(I11="","",I11+1)</f>
        <v>46180</v>
      </c>
      <c r="K11" s="131">
        <f t="shared" si="2"/>
        <v>46181</v>
      </c>
      <c r="L11" s="131"/>
      <c r="M11" s="131">
        <f t="shared" ref="M11:M15" si="3">IF(K11="","",K11+3)</f>
        <v>46184</v>
      </c>
      <c r="R11" s="7" t="str">
        <f>IF(Z10="","",Z10)</f>
        <v/>
      </c>
    </row>
    <row r="12" spans="1:23" s="31" customFormat="1" ht="15" customHeight="1">
      <c r="A12" s="6">
        <f>A11+1</f>
        <v>45</v>
      </c>
      <c r="B12" s="247" t="s">
        <v>136</v>
      </c>
      <c r="C12" s="242" t="s">
        <v>135</v>
      </c>
      <c r="D12" s="248">
        <f t="shared" ref="D12:D15" si="4">IF(D11="","",D11+1)</f>
        <v>716</v>
      </c>
      <c r="E12" s="244" t="s">
        <v>134</v>
      </c>
      <c r="F12" s="249">
        <f t="shared" si="0"/>
        <v>716</v>
      </c>
      <c r="G12" s="131">
        <f>IF(M11="","",M11)</f>
        <v>46184</v>
      </c>
      <c r="H12" s="131"/>
      <c r="I12" s="131">
        <f t="shared" si="1"/>
        <v>46186</v>
      </c>
      <c r="J12" s="131">
        <f t="shared" ref="J12:K12" si="5">IF(I12="","",I12+1)</f>
        <v>46187</v>
      </c>
      <c r="K12" s="131">
        <f t="shared" si="5"/>
        <v>46188</v>
      </c>
      <c r="L12" s="131"/>
      <c r="M12" s="131">
        <f t="shared" si="3"/>
        <v>46191</v>
      </c>
    </row>
    <row r="13" spans="1:23" s="31" customFormat="1" ht="15" customHeight="1">
      <c r="A13" s="6">
        <f>A12+1</f>
        <v>46</v>
      </c>
      <c r="B13" s="247" t="s">
        <v>136</v>
      </c>
      <c r="C13" s="242" t="s">
        <v>135</v>
      </c>
      <c r="D13" s="248">
        <f t="shared" si="4"/>
        <v>717</v>
      </c>
      <c r="E13" s="244" t="s">
        <v>134</v>
      </c>
      <c r="F13" s="249">
        <f t="shared" si="0"/>
        <v>717</v>
      </c>
      <c r="G13" s="131">
        <f>IF(M12="","",M12)</f>
        <v>46191</v>
      </c>
      <c r="H13" s="131"/>
      <c r="I13" s="131">
        <f t="shared" si="1"/>
        <v>46193</v>
      </c>
      <c r="J13" s="131">
        <f t="shared" ref="J13:K13" si="6">IF(I13="","",I13+1)</f>
        <v>46194</v>
      </c>
      <c r="K13" s="131">
        <f t="shared" si="6"/>
        <v>46195</v>
      </c>
      <c r="L13" s="131"/>
      <c r="M13" s="131">
        <f t="shared" si="3"/>
        <v>46198</v>
      </c>
    </row>
    <row r="14" spans="1:23" s="133" customFormat="1" ht="15" customHeight="1">
      <c r="A14" s="6">
        <f>A13+1</f>
        <v>47</v>
      </c>
      <c r="B14" s="247" t="s">
        <v>136</v>
      </c>
      <c r="C14" s="242" t="s">
        <v>135</v>
      </c>
      <c r="D14" s="248">
        <f t="shared" si="4"/>
        <v>718</v>
      </c>
      <c r="E14" s="244" t="s">
        <v>134</v>
      </c>
      <c r="F14" s="249">
        <f t="shared" si="0"/>
        <v>718</v>
      </c>
      <c r="G14" s="131">
        <f>IF(M13="","",M13)</f>
        <v>46198</v>
      </c>
      <c r="H14" s="131"/>
      <c r="I14" s="131">
        <f t="shared" si="1"/>
        <v>46200</v>
      </c>
      <c r="J14" s="131">
        <f t="shared" ref="J14:K14" si="7">IF(I14="","",I14+1)</f>
        <v>46201</v>
      </c>
      <c r="K14" s="131">
        <f t="shared" si="7"/>
        <v>46202</v>
      </c>
      <c r="L14" s="131"/>
      <c r="M14" s="131">
        <f t="shared" si="3"/>
        <v>46205</v>
      </c>
    </row>
    <row r="15" spans="1:23" s="133" customFormat="1" ht="15" customHeight="1">
      <c r="A15" s="159">
        <f>A14+1</f>
        <v>48</v>
      </c>
      <c r="B15" s="250" t="s">
        <v>136</v>
      </c>
      <c r="C15" s="251" t="s">
        <v>135</v>
      </c>
      <c r="D15" s="252">
        <f t="shared" si="4"/>
        <v>719</v>
      </c>
      <c r="E15" s="253" t="s">
        <v>134</v>
      </c>
      <c r="F15" s="254">
        <f t="shared" si="0"/>
        <v>719</v>
      </c>
      <c r="G15" s="97">
        <f>IF(M14="","",M14)</f>
        <v>46205</v>
      </c>
      <c r="H15" s="97"/>
      <c r="I15" s="97">
        <f t="shared" si="1"/>
        <v>46207</v>
      </c>
      <c r="J15" s="97">
        <f t="shared" ref="J15:K15" si="8">IF(I15="","",I15+1)</f>
        <v>46208</v>
      </c>
      <c r="K15" s="97">
        <f t="shared" si="8"/>
        <v>46209</v>
      </c>
      <c r="L15" s="97"/>
      <c r="M15" s="97">
        <f t="shared" si="3"/>
        <v>46212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K43" sqref="K43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customWidth="1" outlineLevel="1"/>
    <col min="18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5" t="s">
        <v>94</v>
      </c>
      <c r="H1" s="305"/>
      <c r="I1" s="305"/>
      <c r="J1" s="305"/>
      <c r="K1" s="305"/>
      <c r="L1" s="305"/>
      <c r="M1" s="305"/>
      <c r="N1" s="30"/>
      <c r="O1" s="81"/>
      <c r="P1" s="81"/>
      <c r="Q1" s="82"/>
      <c r="R1" s="306" t="str">
        <f>'1) 日本 - 中国'!M2</f>
        <v>2006年5月スケジュール</v>
      </c>
      <c r="S1" s="306"/>
      <c r="T1" s="306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5"/>
      <c r="H2" s="305"/>
      <c r="I2" s="305"/>
      <c r="J2" s="305"/>
      <c r="K2" s="305"/>
      <c r="L2" s="305"/>
      <c r="M2" s="305"/>
      <c r="N2" s="28"/>
      <c r="O2" s="81"/>
      <c r="P2" s="81"/>
      <c r="Q2" s="82"/>
      <c r="R2" s="306"/>
      <c r="S2" s="306"/>
      <c r="T2" s="306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5"/>
      <c r="H3" s="305"/>
      <c r="I3" s="305"/>
      <c r="J3" s="305"/>
      <c r="K3" s="305"/>
      <c r="L3" s="305"/>
      <c r="M3" s="305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46155</v>
      </c>
    </row>
    <row r="4" spans="1:27" ht="15.75" customHeight="1">
      <c r="C4" s="85"/>
      <c r="D4" s="85"/>
      <c r="E4" s="85"/>
      <c r="F4" s="85"/>
      <c r="G4" s="307" t="s">
        <v>95</v>
      </c>
      <c r="H4" s="307"/>
      <c r="I4" s="307"/>
      <c r="J4" s="307"/>
      <c r="K4" s="307"/>
      <c r="L4" s="307"/>
      <c r="M4" s="307"/>
      <c r="N4" s="307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No.582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122</v>
      </c>
      <c r="G7" s="127" t="s">
        <v>117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4" t="s">
        <v>6</v>
      </c>
      <c r="H8" s="263" t="s">
        <v>7</v>
      </c>
      <c r="I8" s="263" t="s">
        <v>8</v>
      </c>
      <c r="J8" s="269"/>
      <c r="K8" s="269"/>
      <c r="L8" s="270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128</v>
      </c>
      <c r="F9" s="34"/>
      <c r="G9" s="284"/>
      <c r="H9" s="264"/>
      <c r="I9" s="264" t="s">
        <v>78</v>
      </c>
      <c r="J9" s="308"/>
      <c r="K9" s="271" t="s">
        <v>79</v>
      </c>
      <c r="L9" s="273"/>
      <c r="M9" s="43"/>
      <c r="N9" s="34" t="s">
        <v>130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46158</v>
      </c>
      <c r="B10" s="130">
        <f t="shared" ref="B10" si="0">IF(C10="","",C10-1)</f>
        <v>46159</v>
      </c>
      <c r="C10" s="130">
        <f t="shared" ref="C10:C16" si="1">IF(E10="","",E10-3)</f>
        <v>46160</v>
      </c>
      <c r="D10" s="130"/>
      <c r="E10" s="130">
        <f t="shared" ref="E10:E16" si="2">IF(N10="","",N10-5)</f>
        <v>46163</v>
      </c>
      <c r="F10" s="130"/>
      <c r="G10" s="58">
        <f>IF('1) 日本 - 中国'!A10="","", '1) 日本 - 中国'!A10)</f>
        <v>22</v>
      </c>
      <c r="H10" s="168" t="str">
        <f>IF('1) 日本 - 中国'!B10="","", '1) 日本 - 中国'!B10)</f>
        <v>REFLECTION</v>
      </c>
      <c r="I10" s="68">
        <f>IF('1) 日本 - 中国'!C10="","", '1) 日本 - 中国'!C10)</f>
        <v>2549</v>
      </c>
      <c r="J10" s="94" t="s">
        <v>77</v>
      </c>
      <c r="K10" s="172">
        <f>IF('1) 日本 - 中国'!E10="","", '1) 日本 - 中国'!E10)</f>
        <v>2549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46168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46170</v>
      </c>
      <c r="S10" s="153">
        <f>IF('1) 日本 - 中国'!M10="","", '1) 日本 - 中国'!M10)</f>
        <v>46171</v>
      </c>
      <c r="T10" s="153">
        <f>IF('1) 日本 - 中国'!N10="","", '1) 日本 - 中国'!N10)</f>
        <v>46171</v>
      </c>
      <c r="U10" s="151">
        <f>IF('1) 日本 - 中国'!O10="","", '1) 日本 - 中国'!O10)</f>
        <v>46172</v>
      </c>
      <c r="V10" s="153">
        <f>IF('1) 日本 - 中国'!P10="","", '1) 日本 - 中国'!P10)</f>
        <v>46172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46175</v>
      </c>
    </row>
    <row r="11" spans="1:27" s="31" customFormat="1" ht="15" customHeight="1">
      <c r="A11" s="153">
        <f>IF(B11="","",B11-1)</f>
        <v>46165</v>
      </c>
      <c r="B11" s="153">
        <f t="shared" ref="B11" si="3">IF(C11="","",C11-1)</f>
        <v>46166</v>
      </c>
      <c r="C11" s="153">
        <f t="shared" si="1"/>
        <v>46167</v>
      </c>
      <c r="D11" s="153"/>
      <c r="E11" s="153">
        <f t="shared" si="2"/>
        <v>46170</v>
      </c>
      <c r="F11" s="153"/>
      <c r="G11" s="154">
        <f>IF('1) 日本 - 中国'!A11="","", '1) 日本 - 中国'!A11)</f>
        <v>23</v>
      </c>
      <c r="H11" s="155" t="str">
        <f>IF('1) 日本 - 中国'!B11="","", '1) 日本 - 中国'!B11)</f>
        <v>REFLECTION</v>
      </c>
      <c r="I11" s="147">
        <f>IF('1) 日本 - 中国'!C11="","", '1) 日本 - 中国'!C11)</f>
        <v>2550</v>
      </c>
      <c r="J11" s="173" t="s">
        <v>77</v>
      </c>
      <c r="K11" s="172">
        <f>IF('1) 日本 - 中国'!E11="","", '1) 日本 - 中国'!E11)</f>
        <v>2550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46175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46177</v>
      </c>
      <c r="S11" s="153">
        <f>IF('1) 日本 - 中国'!M11="","", '1) 日本 - 中国'!M11)</f>
        <v>46178</v>
      </c>
      <c r="T11" s="153">
        <f>IF('1) 日本 - 中国'!N11="","", '1) 日本 - 中国'!N11)</f>
        <v>46178</v>
      </c>
      <c r="U11" s="153">
        <f>IF('1) 日本 - 中国'!O11="","", '1) 日本 - 中国'!O11)</f>
        <v>46179</v>
      </c>
      <c r="V11" s="153">
        <f>IF('1) 日本 - 中国'!P11="","", '1) 日本 - 中国'!P11)</f>
        <v>46179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46182</v>
      </c>
    </row>
    <row r="12" spans="1:27" s="31" customFormat="1" ht="15" customHeight="1">
      <c r="A12" s="153">
        <f t="shared" ref="A12:B12" si="4">IF(B12="","",B12-1)</f>
        <v>46172</v>
      </c>
      <c r="B12" s="153">
        <f t="shared" si="4"/>
        <v>46173</v>
      </c>
      <c r="C12" s="153">
        <f t="shared" si="1"/>
        <v>46174</v>
      </c>
      <c r="D12" s="153"/>
      <c r="E12" s="153">
        <f t="shared" si="2"/>
        <v>46177</v>
      </c>
      <c r="F12" s="153"/>
      <c r="G12" s="154">
        <f>IF('1) 日本 - 中国'!A12="","", '1) 日本 - 中国'!A12)</f>
        <v>24</v>
      </c>
      <c r="H12" s="155" t="str">
        <f>IF('1) 日本 - 中国'!B12="","", '1) 日本 - 中国'!B12)</f>
        <v>REFLECTION</v>
      </c>
      <c r="I12" s="147">
        <f>IF('1) 日本 - 中国'!C12="","", '1) 日本 - 中国'!C12)</f>
        <v>2551</v>
      </c>
      <c r="J12" s="173" t="s">
        <v>77</v>
      </c>
      <c r="K12" s="172">
        <f>IF('1) 日本 - 中国'!E12="","", '1) 日本 - 中国'!E12)</f>
        <v>2551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46182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46184</v>
      </c>
      <c r="S12" s="153">
        <f>IF('1) 日本 - 中国'!M12="","", '1) 日本 - 中国'!M12)</f>
        <v>46185</v>
      </c>
      <c r="T12" s="153">
        <f>IF('1) 日本 - 中国'!N12="","", '1) 日本 - 中国'!N12)</f>
        <v>46185</v>
      </c>
      <c r="U12" s="153">
        <f>IF('1) 日本 - 中国'!O12="","", '1) 日本 - 中国'!O12)</f>
        <v>46186</v>
      </c>
      <c r="V12" s="153">
        <f>IF('1) 日本 - 中国'!P12="","", '1) 日本 - 中国'!P12)</f>
        <v>46186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46189</v>
      </c>
    </row>
    <row r="13" spans="1:27" s="31" customFormat="1" ht="15" customHeight="1">
      <c r="A13" s="153">
        <f t="shared" ref="A13:B13" si="5">IF(B13="","",B13-1)</f>
        <v>46179</v>
      </c>
      <c r="B13" s="153">
        <f t="shared" si="5"/>
        <v>46180</v>
      </c>
      <c r="C13" s="153">
        <f t="shared" si="1"/>
        <v>46181</v>
      </c>
      <c r="D13" s="153"/>
      <c r="E13" s="153">
        <f t="shared" si="2"/>
        <v>46184</v>
      </c>
      <c r="F13" s="153"/>
      <c r="G13" s="6">
        <f>IF('1) 日本 - 中国'!A13="","", '1) 日本 - 中国'!A13)</f>
        <v>25</v>
      </c>
      <c r="H13" s="155" t="str">
        <f>IF('1) 日本 - 中国'!B13="","", '1) 日本 - 中国'!B13)</f>
        <v>REFLECTION</v>
      </c>
      <c r="I13" s="147">
        <f>IF('1) 日本 - 中国'!C13="","", '1) 日本 - 中国'!C13)</f>
        <v>2552</v>
      </c>
      <c r="J13" s="173" t="s">
        <v>77</v>
      </c>
      <c r="K13" s="172">
        <f>IF('1) 日本 - 中国'!E13="","", '1) 日本 - 中国'!E13)</f>
        <v>2552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46189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46191</v>
      </c>
      <c r="S13" s="153">
        <f>IF('1) 日本 - 中国'!M13="","", '1) 日本 - 中国'!M13)</f>
        <v>46192</v>
      </c>
      <c r="T13" s="153">
        <f>IF('1) 日本 - 中国'!N13="","", '1) 日本 - 中国'!N13)</f>
        <v>46192</v>
      </c>
      <c r="U13" s="153">
        <f>IF('1) 日本 - 中国'!O13="","", '1) 日本 - 中国'!O13)</f>
        <v>46193</v>
      </c>
      <c r="V13" s="153">
        <f>IF('1) 日本 - 中国'!P13="","", '1) 日本 - 中国'!P13)</f>
        <v>46193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46196</v>
      </c>
    </row>
    <row r="14" spans="1:27" s="96" customFormat="1" ht="15" customHeight="1">
      <c r="A14" s="153">
        <f t="shared" ref="A14:B14" si="6">IF(B14="","",B14-1)</f>
        <v>46186</v>
      </c>
      <c r="B14" s="153">
        <f t="shared" si="6"/>
        <v>46187</v>
      </c>
      <c r="C14" s="153">
        <f t="shared" si="1"/>
        <v>46188</v>
      </c>
      <c r="D14" s="153"/>
      <c r="E14" s="153">
        <f t="shared" si="2"/>
        <v>46191</v>
      </c>
      <c r="F14" s="153"/>
      <c r="G14" s="6">
        <f>IF('1) 日本 - 中国'!A14="","", '1) 日本 - 中国'!A14)</f>
        <v>26</v>
      </c>
      <c r="H14" s="155" t="str">
        <f>IF('1) 日本 - 中国'!B14="","", '1) 日本 - 中国'!B14)</f>
        <v>REFLECTION</v>
      </c>
      <c r="I14" s="147">
        <f>IF('1) 日本 - 中国'!C14="","", '1) 日本 - 中国'!C14)</f>
        <v>2553</v>
      </c>
      <c r="J14" s="173" t="s">
        <v>77</v>
      </c>
      <c r="K14" s="172">
        <f>IF('1) 日本 - 中国'!E14="","", '1) 日本 - 中国'!E14)</f>
        <v>2553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46196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46198</v>
      </c>
      <c r="S14" s="153">
        <f>IF('1) 日本 - 中国'!M14="","", '1) 日本 - 中国'!M14)</f>
        <v>46199</v>
      </c>
      <c r="T14" s="153">
        <f>IF('1) 日本 - 中国'!N14="","", '1) 日本 - 中国'!N14)</f>
        <v>46199</v>
      </c>
      <c r="U14" s="153">
        <f>IF('1) 日本 - 中国'!O14="","", '1) 日本 - 中国'!O14)</f>
        <v>46200</v>
      </c>
      <c r="V14" s="153">
        <f>IF('1) 日本 - 中国'!P14="","", '1) 日本 - 中国'!P14)</f>
        <v>46200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46203</v>
      </c>
    </row>
    <row r="15" spans="1:27" s="31" customFormat="1" ht="15" customHeight="1">
      <c r="A15" s="153">
        <f t="shared" ref="A15:B15" si="7">IF(B15="","",B15-1)</f>
        <v>46193</v>
      </c>
      <c r="B15" s="153">
        <f t="shared" si="7"/>
        <v>46194</v>
      </c>
      <c r="C15" s="153">
        <f t="shared" si="1"/>
        <v>46195</v>
      </c>
      <c r="D15" s="153"/>
      <c r="E15" s="153">
        <f t="shared" si="2"/>
        <v>46198</v>
      </c>
      <c r="F15" s="153"/>
      <c r="G15" s="6">
        <f>IF('1) 日本 - 中国'!A15="","", '1) 日本 - 中国'!A15)</f>
        <v>27</v>
      </c>
      <c r="H15" s="155" t="str">
        <f>IF('1) 日本 - 中国'!B15="","", '1) 日本 - 中国'!B15)</f>
        <v>REFLECTION</v>
      </c>
      <c r="I15" s="147">
        <f>IF('1) 日本 - 中国'!C15="","", '1) 日本 - 中国'!C15)</f>
        <v>2554</v>
      </c>
      <c r="J15" s="173" t="s">
        <v>77</v>
      </c>
      <c r="K15" s="172">
        <f>IF('1) 日本 - 中国'!E15="","", '1) 日本 - 中国'!E15)</f>
        <v>2554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46203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46205</v>
      </c>
      <c r="S15" s="153">
        <f>IF('1) 日本 - 中国'!M15="","", '1) 日本 - 中国'!M15)</f>
        <v>46206</v>
      </c>
      <c r="T15" s="153">
        <f>IF('1) 日本 - 中国'!N15="","", '1) 日本 - 中国'!N15)</f>
        <v>46206</v>
      </c>
      <c r="U15" s="153">
        <f>IF('1) 日本 - 中国'!O15="","", '1) 日本 - 中国'!O15)</f>
        <v>46207</v>
      </c>
      <c r="V15" s="153">
        <f>IF('1) 日本 - 中国'!P15="","", '1) 日本 - 中国'!P15)</f>
        <v>46207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46210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118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5" t="s">
        <v>6</v>
      </c>
      <c r="H25" s="265" t="s">
        <v>7</v>
      </c>
      <c r="I25" s="265" t="s">
        <v>8</v>
      </c>
      <c r="J25" s="274"/>
      <c r="K25" s="274"/>
      <c r="L25" s="275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5"/>
      <c r="H26" s="266"/>
      <c r="I26" s="266" t="s">
        <v>78</v>
      </c>
      <c r="J26" s="304"/>
      <c r="K26" s="278" t="s">
        <v>79</v>
      </c>
      <c r="L26" s="277"/>
      <c r="M26" s="50"/>
      <c r="N26" s="40" t="s">
        <v>141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46158</v>
      </c>
      <c r="B27" s="130">
        <f t="shared" si="13"/>
        <v>46159</v>
      </c>
      <c r="C27" s="130">
        <f t="shared" ref="C27" si="14">IF(E27="","",E27-3)</f>
        <v>46160</v>
      </c>
      <c r="D27" s="169"/>
      <c r="E27" s="130">
        <f>IF(N27="","",N27-2)</f>
        <v>46163</v>
      </c>
      <c r="F27" s="169"/>
      <c r="G27" s="167">
        <f>IF('1) 日本 - 中国'!A27="","", '1) 日本 - 中国'!A27)</f>
        <v>22</v>
      </c>
      <c r="H27" s="168" t="str">
        <f>IF('1) 日本 - 中国'!B27="","", '1) 日本 - 中国'!B27)</f>
        <v>JI HANG</v>
      </c>
      <c r="I27" s="68">
        <f>IF('1) 日本 - 中国'!C27="","", '1) 日本 - 中国'!C27)</f>
        <v>611</v>
      </c>
      <c r="J27" s="94" t="s">
        <v>76</v>
      </c>
      <c r="K27" s="95">
        <f>IF('1) 日本 - 中国'!E27="","", '1) 日本 - 中国'!E27)</f>
        <v>611</v>
      </c>
      <c r="L27" s="71" t="s">
        <v>85</v>
      </c>
      <c r="M27" s="169" t="str">
        <f>IF('1) 日本 - 中国'!G27="", "", '1) 日本 - 中国'!G27)</f>
        <v/>
      </c>
      <c r="N27" s="130">
        <f>IF('1) 日本 - 中国'!H27="", "", '1) 日本 - 中国'!H27)</f>
        <v>46165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46168</v>
      </c>
      <c r="S27" s="170">
        <f>IF('1) 日本 - 中国'!M27="", "", '1) 日本 - 中国'!M27)</f>
        <v>46168</v>
      </c>
      <c r="T27" s="130">
        <f>IF('1) 日本 - 中国'!N27="", "", '1) 日本 - 中国'!N27)</f>
        <v>46168</v>
      </c>
      <c r="U27" s="170">
        <f>IF('1) 日本 - 中国'!O27="", "", '1) 日本 - 中国'!O27)</f>
        <v>46169</v>
      </c>
      <c r="V27" s="130">
        <f>IF('1) 日本 - 中国'!P27="", "", '1) 日本 - 中国'!P27)</f>
        <v>46169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46172</v>
      </c>
    </row>
    <row r="28" spans="1:27" s="31" customFormat="1" ht="15" customHeight="1">
      <c r="A28" s="131">
        <f t="shared" si="13"/>
        <v>46165</v>
      </c>
      <c r="B28" s="131">
        <f t="shared" si="13"/>
        <v>46166</v>
      </c>
      <c r="C28" s="131">
        <f t="shared" ref="C28:C33" si="15">IF(E28="","",E28-3)</f>
        <v>46167</v>
      </c>
      <c r="D28" s="55"/>
      <c r="E28" s="131">
        <f t="shared" ref="E28:E33" si="16">IF(N28="","",N28-2)</f>
        <v>46170</v>
      </c>
      <c r="F28" s="55"/>
      <c r="G28" s="54">
        <f>IF('1) 日本 - 中国'!A28="","", '1) 日本 - 中国'!A28)</f>
        <v>23</v>
      </c>
      <c r="H28" s="72" t="str">
        <f>IF('1) 日本 - 中国'!B28="","", '1) 日本 - 中国'!B28)</f>
        <v>JI HANG</v>
      </c>
      <c r="I28" s="68">
        <f>IF('1) 日本 - 中国'!C28="","", '1) 日本 - 中国'!C28)</f>
        <v>612</v>
      </c>
      <c r="J28" s="94" t="s">
        <v>76</v>
      </c>
      <c r="K28" s="95">
        <f>IF('1) 日本 - 中国'!E28="","", '1) 日本 - 中国'!E28)</f>
        <v>612</v>
      </c>
      <c r="L28" s="71" t="s">
        <v>85</v>
      </c>
      <c r="M28" s="131" t="str">
        <f>IF('1) 日本 - 中国'!G28="", "", '1) 日本 - 中国'!G28)</f>
        <v/>
      </c>
      <c r="N28" s="131">
        <f>IF('1) 日本 - 中国'!H28="", "", '1) 日本 - 中国'!H28)</f>
        <v>46172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46175</v>
      </c>
      <c r="S28" s="56">
        <f>IF('1) 日本 - 中国'!M28="", "", '1) 日本 - 中国'!M28)</f>
        <v>46175</v>
      </c>
      <c r="T28" s="131">
        <f>IF('1) 日本 - 中国'!N28="", "", '1) 日本 - 中国'!N28)</f>
        <v>46175</v>
      </c>
      <c r="U28" s="57">
        <f>IF('1) 日本 - 中国'!O28="", "", '1) 日本 - 中国'!O28)</f>
        <v>46176</v>
      </c>
      <c r="V28" s="131">
        <f>IF('1) 日本 - 中国'!P28="", "", '1) 日本 - 中国'!P28)</f>
        <v>46176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46179</v>
      </c>
    </row>
    <row r="29" spans="1:27" s="31" customFormat="1" ht="15" customHeight="1">
      <c r="A29" s="131">
        <f t="shared" ref="A29:B29" si="17">IF(B29="","",B29-1)</f>
        <v>46172</v>
      </c>
      <c r="B29" s="131">
        <f t="shared" si="17"/>
        <v>46173</v>
      </c>
      <c r="C29" s="131">
        <f t="shared" si="15"/>
        <v>46174</v>
      </c>
      <c r="D29" s="55"/>
      <c r="E29" s="131">
        <f t="shared" si="16"/>
        <v>46177</v>
      </c>
      <c r="F29" s="55"/>
      <c r="G29" s="54">
        <f>IF('1) 日本 - 中国'!A29="","", '1) 日本 - 中国'!A29)</f>
        <v>24</v>
      </c>
      <c r="H29" s="72" t="str">
        <f>IF('1) 日本 - 中国'!B29="","", '1) 日本 - 中国'!B29)</f>
        <v>JI HANG</v>
      </c>
      <c r="I29" s="68">
        <f>IF('1) 日本 - 中国'!C29="","", '1) 日本 - 中国'!C29)</f>
        <v>613</v>
      </c>
      <c r="J29" s="94" t="s">
        <v>76</v>
      </c>
      <c r="K29" s="95">
        <f>IF('1) 日本 - 中国'!E29="","", '1) 日本 - 中国'!E29)</f>
        <v>613</v>
      </c>
      <c r="L29" s="71" t="s">
        <v>85</v>
      </c>
      <c r="M29" s="55" t="str">
        <f>IF('1) 日本 - 中国'!G29="", "", '1) 日本 - 中国'!G29)</f>
        <v/>
      </c>
      <c r="N29" s="131">
        <f>IF('1) 日本 - 中国'!H29="", "", '1) 日本 - 中国'!H29)</f>
        <v>46179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46182</v>
      </c>
      <c r="S29" s="56">
        <f>IF('1) 日本 - 中国'!M29="", "", '1) 日本 - 中国'!M29)</f>
        <v>46182</v>
      </c>
      <c r="T29" s="131">
        <f>IF('1) 日本 - 中国'!N29="", "", '1) 日本 - 中国'!N29)</f>
        <v>46182</v>
      </c>
      <c r="U29" s="56">
        <f>IF('1) 日本 - 中国'!O29="", "", '1) 日本 - 中国'!O29)</f>
        <v>46183</v>
      </c>
      <c r="V29" s="131">
        <f>IF('1) 日本 - 中国'!P29="", "", '1) 日本 - 中国'!P29)</f>
        <v>46183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46186</v>
      </c>
    </row>
    <row r="30" spans="1:27" s="31" customFormat="1" ht="15" customHeight="1">
      <c r="A30" s="131">
        <f t="shared" ref="A30:B30" si="18">IF(B30="","",B30-1)</f>
        <v>46179</v>
      </c>
      <c r="B30" s="131">
        <f t="shared" si="18"/>
        <v>46180</v>
      </c>
      <c r="C30" s="131">
        <f t="shared" si="15"/>
        <v>46181</v>
      </c>
      <c r="D30" s="131"/>
      <c r="E30" s="131">
        <f t="shared" si="16"/>
        <v>46184</v>
      </c>
      <c r="F30" s="131"/>
      <c r="G30" s="54">
        <f>IF('1) 日本 - 中国'!A30="","", '1) 日本 - 中国'!A30)</f>
        <v>25</v>
      </c>
      <c r="H30" s="72" t="str">
        <f>IF('1) 日本 - 中国'!B30="","", '1) 日本 - 中国'!B30)</f>
        <v>JI HANG</v>
      </c>
      <c r="I30" s="68">
        <f>IF('1) 日本 - 中国'!C30="","", '1) 日本 - 中国'!C30)</f>
        <v>614</v>
      </c>
      <c r="J30" s="94" t="s">
        <v>76</v>
      </c>
      <c r="K30" s="95">
        <f>IF('1) 日本 - 中国'!E30="","", '1) 日本 - 中国'!E30)</f>
        <v>614</v>
      </c>
      <c r="L30" s="71" t="s">
        <v>85</v>
      </c>
      <c r="M30" s="131" t="str">
        <f>IF('1) 日本 - 中国'!G30="", "", '1) 日本 - 中国'!G30)</f>
        <v/>
      </c>
      <c r="N30" s="131">
        <f>IF('1) 日本 - 中国'!H30="", "", '1) 日本 - 中国'!H30)</f>
        <v>46186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46189</v>
      </c>
      <c r="S30" s="56">
        <f>IF('1) 日本 - 中国'!M30="", "", '1) 日本 - 中国'!M30)</f>
        <v>46189</v>
      </c>
      <c r="T30" s="131">
        <f>IF('1) 日本 - 中国'!N30="", "", '1) 日本 - 中国'!N30)</f>
        <v>46189</v>
      </c>
      <c r="U30" s="56">
        <f>IF('1) 日本 - 中国'!O30="", "", '1) 日本 - 中国'!O30)</f>
        <v>46190</v>
      </c>
      <c r="V30" s="131">
        <f>IF('1) 日本 - 中国'!P30="", "", '1) 日本 - 中国'!P30)</f>
        <v>46190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46193</v>
      </c>
    </row>
    <row r="31" spans="1:27" s="31" customFormat="1" ht="15" customHeight="1">
      <c r="A31" s="55">
        <f t="shared" ref="A31:B31" si="19">IF(B31="","",B31-1)</f>
        <v>46186</v>
      </c>
      <c r="B31" s="55">
        <f t="shared" si="19"/>
        <v>46187</v>
      </c>
      <c r="C31" s="55">
        <f t="shared" si="15"/>
        <v>46188</v>
      </c>
      <c r="D31" s="55"/>
      <c r="E31" s="55">
        <f t="shared" si="16"/>
        <v>46191</v>
      </c>
      <c r="F31" s="55"/>
      <c r="G31" s="58">
        <f>IF('1) 日本 - 中国'!A31="","", '1) 日本 - 中国'!A31)</f>
        <v>26</v>
      </c>
      <c r="H31" s="72" t="str">
        <f>IF('1) 日本 - 中国'!B31="","", '1) 日本 - 中国'!B31)</f>
        <v>JI HANG</v>
      </c>
      <c r="I31" s="68">
        <f>IF('1) 日本 - 中国'!C31="","", '1) 日本 - 中国'!C31)</f>
        <v>615</v>
      </c>
      <c r="J31" s="94" t="s">
        <v>76</v>
      </c>
      <c r="K31" s="95">
        <f>IF('1) 日本 - 中国'!E31="","", '1) 日本 - 中国'!E31)</f>
        <v>615</v>
      </c>
      <c r="L31" s="71" t="s">
        <v>85</v>
      </c>
      <c r="M31" s="55" t="str">
        <f>IF('1) 日本 - 中国'!G31="", "", '1) 日本 - 中国'!G31)</f>
        <v/>
      </c>
      <c r="N31" s="131">
        <f>IF('1) 日本 - 中国'!H31="", "", '1) 日本 - 中国'!H31)</f>
        <v>46193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46196</v>
      </c>
      <c r="S31" s="56">
        <f>IF('1) 日本 - 中国'!M31="", "", '1) 日本 - 中国'!M31)</f>
        <v>46196</v>
      </c>
      <c r="T31" s="131">
        <f>IF('1) 日本 - 中国'!N31="", "", '1) 日本 - 中国'!N31)</f>
        <v>46196</v>
      </c>
      <c r="U31" s="56">
        <f>IF('1) 日本 - 中国'!O31="", "", '1) 日本 - 中国'!O31)</f>
        <v>46197</v>
      </c>
      <c r="V31" s="131">
        <f>IF('1) 日本 - 中国'!P31="", "", '1) 日本 - 中国'!P31)</f>
        <v>46197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46200</v>
      </c>
    </row>
    <row r="32" spans="1:27" s="31" customFormat="1" ht="15" customHeight="1">
      <c r="A32" s="55">
        <f t="shared" ref="A32:B32" si="20">IF(B32="","",B32-1)</f>
        <v>46193</v>
      </c>
      <c r="B32" s="55">
        <f t="shared" si="20"/>
        <v>46194</v>
      </c>
      <c r="C32" s="55">
        <f t="shared" si="15"/>
        <v>46195</v>
      </c>
      <c r="D32" s="55"/>
      <c r="E32" s="55">
        <f t="shared" si="16"/>
        <v>46198</v>
      </c>
      <c r="F32" s="55"/>
      <c r="G32" s="58">
        <f>IF('1) 日本 - 中国'!A32="","", '1) 日本 - 中国'!A32)</f>
        <v>27</v>
      </c>
      <c r="H32" s="72" t="str">
        <f>IF('1) 日本 - 中国'!B32="","", '1) 日本 - 中国'!B32)</f>
        <v>JI HANG</v>
      </c>
      <c r="I32" s="68">
        <f>IF('1) 日本 - 中国'!C32="","", '1) 日本 - 中国'!C32)</f>
        <v>616</v>
      </c>
      <c r="J32" s="94" t="s">
        <v>76</v>
      </c>
      <c r="K32" s="95">
        <f>IF('1) 日本 - 中国'!E32="","", '1) 日本 - 中国'!E32)</f>
        <v>616</v>
      </c>
      <c r="L32" s="71" t="s">
        <v>85</v>
      </c>
      <c r="M32" s="55" t="str">
        <f>IF('1) 日本 - 中国'!G32="", "", '1) 日本 - 中国'!G32)</f>
        <v/>
      </c>
      <c r="N32" s="131">
        <f>IF('1) 日本 - 中国'!H32="", "", '1) 日本 - 中国'!H32)</f>
        <v>46200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46203</v>
      </c>
      <c r="S32" s="56">
        <f>IF('1) 日本 - 中国'!M32="", "", '1) 日本 - 中国'!M32)</f>
        <v>46203</v>
      </c>
      <c r="T32" s="131">
        <f>IF('1) 日本 - 中国'!N32="", "", '1) 日本 - 中国'!N32)</f>
        <v>46203</v>
      </c>
      <c r="U32" s="56">
        <f>IF('1) 日本 - 中国'!O32="", "", '1) 日本 - 中国'!O32)</f>
        <v>46204</v>
      </c>
      <c r="V32" s="131">
        <f>IF('1) 日本 - 中国'!P32="", "", '1) 日本 - 中国'!P32)</f>
        <v>46204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46207</v>
      </c>
    </row>
    <row r="33" spans="1:27" s="96" customFormat="1" ht="15" customHeight="1">
      <c r="A33" s="55">
        <f t="shared" ref="A33:B33" si="21">IF(B33="","",B33-1)</f>
        <v>46200</v>
      </c>
      <c r="B33" s="55">
        <f t="shared" si="21"/>
        <v>46201</v>
      </c>
      <c r="C33" s="55">
        <f t="shared" si="15"/>
        <v>46202</v>
      </c>
      <c r="D33" s="55"/>
      <c r="E33" s="55">
        <f t="shared" si="16"/>
        <v>46205</v>
      </c>
      <c r="F33" s="55"/>
      <c r="G33" s="54">
        <f>IF('1) 日本 - 中国'!A33="","", '1) 日本 - 中国'!A33)</f>
        <v>28</v>
      </c>
      <c r="H33" s="72" t="str">
        <f>IF('1) 日本 - 中国'!B33="","", '1) 日本 - 中国'!B33)</f>
        <v>JI HANG</v>
      </c>
      <c r="I33" s="68">
        <f>IF('1) 日本 - 中国'!C33="","", '1) 日本 - 中国'!C33)</f>
        <v>617</v>
      </c>
      <c r="J33" s="94" t="s">
        <v>76</v>
      </c>
      <c r="K33" s="95">
        <f>IF('1) 日本 - 中国'!E33="","", '1) 日本 - 中国'!E33)</f>
        <v>617</v>
      </c>
      <c r="L33" s="71" t="s">
        <v>85</v>
      </c>
      <c r="M33" s="55" t="str">
        <f>IF('1) 日本 - 中国'!G33="", "", '1) 日本 - 中国'!G33)</f>
        <v/>
      </c>
      <c r="N33" s="131">
        <f>IF('1) 日本 - 中国'!H33="", "", '1) 日本 - 中国'!H33)</f>
        <v>46207</v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>
        <f>IF('1) 日本 - 中国'!L33="", "", '1) 日本 - 中国'!L33)</f>
        <v>46210</v>
      </c>
      <c r="S33" s="56">
        <f>IF('1) 日本 - 中国'!M33="", "", '1) 日本 - 中国'!M33)</f>
        <v>46210</v>
      </c>
      <c r="T33" s="131">
        <f>IF('1) 日本 - 中国'!N33="", "", '1) 日本 - 中国'!N33)</f>
        <v>46210</v>
      </c>
      <c r="U33" s="56">
        <f>IF('1) 日本 - 中国'!O33="", "", '1) 日本 - 中国'!O33)</f>
        <v>46211</v>
      </c>
      <c r="V33" s="131">
        <f>IF('1) 日本 - 中国'!P33="", "", '1) 日本 - 中国'!P33)</f>
        <v>46211</v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>
        <f>IF('1) 日本 - 中国'!U33="", "", '1) 日本 - 中国'!U33)</f>
        <v>46214</v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1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9" zoomScale="70" zoomScaleNormal="70" zoomScaleSheetLayoutView="70" workbookViewId="0">
      <selection activeCell="P40" sqref="P40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296" t="s">
        <v>119</v>
      </c>
      <c r="M2" s="296"/>
      <c r="N2" s="296"/>
      <c r="O2" s="296"/>
      <c r="P2" s="296"/>
      <c r="Q2" s="82"/>
      <c r="R2" s="82"/>
      <c r="S2" s="82"/>
      <c r="U2" s="309" t="str">
        <f>'1) 日本 - 中国'!M2</f>
        <v>2006年5月スケジュール</v>
      </c>
      <c r="V2" s="309"/>
      <c r="W2" s="309"/>
      <c r="X2" s="309"/>
      <c r="Y2" s="309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296"/>
      <c r="M3" s="296"/>
      <c r="N3" s="296"/>
      <c r="O3" s="296"/>
      <c r="P3" s="296"/>
      <c r="T3" s="27"/>
      <c r="U3" s="309"/>
      <c r="V3" s="309"/>
      <c r="W3" s="309"/>
      <c r="X3" s="309"/>
      <c r="Y3" s="309"/>
      <c r="Z3" s="27" t="str">
        <f>'1) 日本 - 中国'!T3</f>
        <v>Update：</v>
      </c>
      <c r="AA3" s="124">
        <f>'1) 日本 - 中国'!U3</f>
        <v>46155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07" t="s">
        <v>120</v>
      </c>
      <c r="M4" s="307"/>
      <c r="N4" s="307"/>
      <c r="O4" s="307"/>
      <c r="P4" s="307"/>
      <c r="T4" s="86"/>
      <c r="U4" s="74" t="s">
        <v>121</v>
      </c>
      <c r="V4" s="74"/>
      <c r="W4" s="87"/>
      <c r="Z4" s="86" t="str">
        <f>'1) 日本 - 中国'!T4</f>
        <v>Version：</v>
      </c>
      <c r="AA4" s="87" t="str">
        <f>'1) 日本 - 中国'!U4</f>
        <v>No.582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123</v>
      </c>
      <c r="Y7" s="127"/>
    </row>
    <row r="8" spans="1:27" ht="15" customHeight="1">
      <c r="A8" s="284" t="s">
        <v>6</v>
      </c>
      <c r="B8" s="263" t="s">
        <v>7</v>
      </c>
      <c r="C8" s="263" t="s">
        <v>8</v>
      </c>
      <c r="D8" s="269"/>
      <c r="E8" s="269"/>
      <c r="F8" s="270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4"/>
      <c r="B9" s="264"/>
      <c r="C9" s="264" t="s">
        <v>78</v>
      </c>
      <c r="D9" s="308"/>
      <c r="E9" s="271" t="s">
        <v>79</v>
      </c>
      <c r="F9" s="273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128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22</v>
      </c>
      <c r="B10" s="168" t="str">
        <f>IF('1) 日本 - 中国'!B10="", "", '1) 日本 - 中国'!B10)</f>
        <v>REFLECTION</v>
      </c>
      <c r="C10" s="68">
        <f>IF('1) 日本 - 中国'!C10="", "", '1) 日本 - 中国'!C10)</f>
        <v>2549</v>
      </c>
      <c r="D10" s="94" t="s">
        <v>77</v>
      </c>
      <c r="E10" s="172">
        <f>IF('1) 日本 - 中国'!E10="", "", '1) 日本 - 中国'!E10)</f>
        <v>2549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46168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46170</v>
      </c>
      <c r="M10" s="153">
        <f>IF('1) 日本 - 中国'!M10="", "", '1) 日本 - 中国'!M10)</f>
        <v>46171</v>
      </c>
      <c r="N10" s="153">
        <f>IF('1) 日本 - 中国'!N10="", "", '1) 日本 - 中国'!N10)</f>
        <v>46171</v>
      </c>
      <c r="O10" s="151">
        <f>IF('1) 日本 - 中国'!O10="", "", '1) 日本 - 中国'!O10)</f>
        <v>46172</v>
      </c>
      <c r="P10" s="153">
        <f>IF('1) 日本 - 中国'!P10="", "", '1) 日本 - 中国'!P10)</f>
        <v>46172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46175</v>
      </c>
      <c r="V10" s="151"/>
      <c r="W10" s="151">
        <f>IF(U10="","",U10+2)</f>
        <v>46177</v>
      </c>
      <c r="X10" s="151"/>
      <c r="Y10" s="151">
        <f>IF(W10="","",W10+2)</f>
        <v>46179</v>
      </c>
      <c r="Z10" s="151">
        <f>IF(Y10="","",Y10+1)</f>
        <v>46180</v>
      </c>
      <c r="AA10" s="151">
        <f>IF(Z10="","",Z10+1)</f>
        <v>46181</v>
      </c>
    </row>
    <row r="11" spans="1:27" s="31" customFormat="1" ht="15" customHeight="1">
      <c r="A11" s="154">
        <f>IF('1) 日本 - 中国'!A11="", "", '1) 日本 - 中国'!A11)</f>
        <v>23</v>
      </c>
      <c r="B11" s="155" t="str">
        <f>IF('1) 日本 - 中国'!B11="", "", '1) 日本 - 中国'!B11)</f>
        <v>REFLECTION</v>
      </c>
      <c r="C11" s="147">
        <f>IF('1) 日本 - 中国'!C11="", "", '1) 日本 - 中国'!C11)</f>
        <v>2550</v>
      </c>
      <c r="D11" s="173" t="s">
        <v>77</v>
      </c>
      <c r="E11" s="172">
        <f>IF('1) 日本 - 中国'!E11="", "", '1) 日本 - 中国'!E11)</f>
        <v>2550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46175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46177</v>
      </c>
      <c r="M11" s="153">
        <f>IF('1) 日本 - 中国'!M11="", "", '1) 日本 - 中国'!M11)</f>
        <v>46178</v>
      </c>
      <c r="N11" s="153">
        <f>IF('1) 日本 - 中国'!N11="", "", '1) 日本 - 中国'!N11)</f>
        <v>46178</v>
      </c>
      <c r="O11" s="153">
        <f>IF('1) 日本 - 中国'!O11="", "", '1) 日本 - 中国'!O11)</f>
        <v>46179</v>
      </c>
      <c r="P11" s="153">
        <f>IF('1) 日本 - 中国'!P11="", "", '1) 日本 - 中国'!P11)</f>
        <v>46179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46182</v>
      </c>
      <c r="V11" s="153"/>
      <c r="W11" s="153">
        <f>IF(U11="","",U11+2)</f>
        <v>46184</v>
      </c>
      <c r="X11" s="153"/>
      <c r="Y11" s="153">
        <f>IF(W11="","",W11+2)</f>
        <v>46186</v>
      </c>
      <c r="Z11" s="153">
        <f>IF(Y11="","",Y11+1)</f>
        <v>46187</v>
      </c>
      <c r="AA11" s="153">
        <f>IF(Z11="","",Z11+1)</f>
        <v>46188</v>
      </c>
    </row>
    <row r="12" spans="1:27" s="31" customFormat="1" ht="15" customHeight="1">
      <c r="A12" s="154">
        <f>IF('1) 日本 - 中国'!A12="", "", '1) 日本 - 中国'!A12)</f>
        <v>24</v>
      </c>
      <c r="B12" s="155" t="str">
        <f>IF('1) 日本 - 中国'!B12="", "", '1) 日本 - 中国'!B12)</f>
        <v>REFLECTION</v>
      </c>
      <c r="C12" s="147">
        <f>IF('1) 日本 - 中国'!C12="", "", '1) 日本 - 中国'!C12)</f>
        <v>2551</v>
      </c>
      <c r="D12" s="173" t="s">
        <v>77</v>
      </c>
      <c r="E12" s="172">
        <f>IF('1) 日本 - 中国'!E12="", "", '1) 日本 - 中国'!E12)</f>
        <v>2551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46182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46184</v>
      </c>
      <c r="M12" s="153">
        <f>IF('1) 日本 - 中国'!M12="", "", '1) 日本 - 中国'!M12)</f>
        <v>46185</v>
      </c>
      <c r="N12" s="153">
        <f>IF('1) 日本 - 中国'!N12="", "", '1) 日本 - 中国'!N12)</f>
        <v>46185</v>
      </c>
      <c r="O12" s="153">
        <f>IF('1) 日本 - 中国'!O12="", "", '1) 日本 - 中国'!O12)</f>
        <v>46186</v>
      </c>
      <c r="P12" s="153">
        <f>IF('1) 日本 - 中国'!P12="", "", '1) 日本 - 中国'!P12)</f>
        <v>46186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46189</v>
      </c>
      <c r="V12" s="153"/>
      <c r="W12" s="153">
        <f t="shared" ref="W12:W16" si="0">IF(U12="","",U12+2)</f>
        <v>46191</v>
      </c>
      <c r="X12" s="153"/>
      <c r="Y12" s="153">
        <f t="shared" ref="Y12:Y16" si="1">IF(W12="","",W12+2)</f>
        <v>46193</v>
      </c>
      <c r="Z12" s="153">
        <f t="shared" ref="Z12:AA12" si="2">IF(Y12="","",Y12+1)</f>
        <v>46194</v>
      </c>
      <c r="AA12" s="153">
        <f t="shared" si="2"/>
        <v>46195</v>
      </c>
    </row>
    <row r="13" spans="1:27" s="31" customFormat="1" ht="15" customHeight="1">
      <c r="A13" s="6">
        <f>IF('1) 日本 - 中国'!A13="", "", '1) 日本 - 中国'!A13)</f>
        <v>25</v>
      </c>
      <c r="B13" s="155" t="str">
        <f>IF('1) 日本 - 中国'!B13="", "", '1) 日本 - 中国'!B13)</f>
        <v>REFLECTION</v>
      </c>
      <c r="C13" s="147">
        <f>IF('1) 日本 - 中国'!C13="", "", '1) 日本 - 中国'!C13)</f>
        <v>2552</v>
      </c>
      <c r="D13" s="173" t="s">
        <v>77</v>
      </c>
      <c r="E13" s="172">
        <f>IF('1) 日本 - 中国'!E13="", "", '1) 日本 - 中国'!E13)</f>
        <v>2552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46189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46191</v>
      </c>
      <c r="M13" s="153">
        <f>IF('1) 日本 - 中国'!M13="", "", '1) 日本 - 中国'!M13)</f>
        <v>46192</v>
      </c>
      <c r="N13" s="153">
        <f>IF('1) 日本 - 中国'!N13="", "", '1) 日本 - 中国'!N13)</f>
        <v>46192</v>
      </c>
      <c r="O13" s="153">
        <f>IF('1) 日本 - 中国'!O13="", "", '1) 日本 - 中国'!O13)</f>
        <v>46193</v>
      </c>
      <c r="P13" s="153">
        <f>IF('1) 日本 - 中国'!P13="", "", '1) 日本 - 中国'!P13)</f>
        <v>46193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46196</v>
      </c>
      <c r="V13" s="153"/>
      <c r="W13" s="153">
        <f t="shared" si="0"/>
        <v>46198</v>
      </c>
      <c r="X13" s="153"/>
      <c r="Y13" s="153">
        <f t="shared" si="1"/>
        <v>46200</v>
      </c>
      <c r="Z13" s="153">
        <f t="shared" ref="Z13:AA13" si="3">IF(Y13="","",Y13+1)</f>
        <v>46201</v>
      </c>
      <c r="AA13" s="153">
        <f t="shared" si="3"/>
        <v>46202</v>
      </c>
    </row>
    <row r="14" spans="1:27" s="96" customFormat="1" ht="15" customHeight="1">
      <c r="A14" s="6">
        <f>IF('1) 日本 - 中国'!A14="", "", '1) 日本 - 中国'!A14)</f>
        <v>26</v>
      </c>
      <c r="B14" s="155" t="str">
        <f>IF('1) 日本 - 中国'!B14="", "", '1) 日本 - 中国'!B14)</f>
        <v>REFLECTION</v>
      </c>
      <c r="C14" s="147">
        <f>IF('1) 日本 - 中国'!C14="", "", '1) 日本 - 中国'!C14)</f>
        <v>2553</v>
      </c>
      <c r="D14" s="173" t="s">
        <v>77</v>
      </c>
      <c r="E14" s="172">
        <f>IF('1) 日本 - 中国'!E14="", "", '1) 日本 - 中国'!E14)</f>
        <v>2553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46196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46198</v>
      </c>
      <c r="M14" s="153">
        <f>IF('1) 日本 - 中国'!M14="", "", '1) 日本 - 中国'!M14)</f>
        <v>46199</v>
      </c>
      <c r="N14" s="153">
        <f>IF('1) 日本 - 中国'!N14="", "", '1) 日本 - 中国'!N14)</f>
        <v>46199</v>
      </c>
      <c r="O14" s="153">
        <f>IF('1) 日本 - 中国'!O14="", "", '1) 日本 - 中国'!O14)</f>
        <v>46200</v>
      </c>
      <c r="P14" s="153">
        <f>IF('1) 日本 - 中国'!P14="", "", '1) 日本 - 中国'!P14)</f>
        <v>46200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46203</v>
      </c>
      <c r="V14" s="153"/>
      <c r="W14" s="153">
        <f t="shared" si="0"/>
        <v>46205</v>
      </c>
      <c r="X14" s="153"/>
      <c r="Y14" s="153">
        <f t="shared" si="1"/>
        <v>46207</v>
      </c>
      <c r="Z14" s="153">
        <f t="shared" ref="Z14:AA14" si="4">IF(Y14="","",Y14+1)</f>
        <v>46208</v>
      </c>
      <c r="AA14" s="153">
        <f t="shared" si="4"/>
        <v>46209</v>
      </c>
    </row>
    <row r="15" spans="1:27" s="31" customFormat="1" ht="15" customHeight="1">
      <c r="A15" s="6">
        <f>IF('1) 日本 - 中国'!A15="", "", '1) 日本 - 中国'!A15)</f>
        <v>27</v>
      </c>
      <c r="B15" s="155" t="str">
        <f>IF('1) 日本 - 中国'!B15="", "", '1) 日本 - 中国'!B15)</f>
        <v>REFLECTION</v>
      </c>
      <c r="C15" s="147">
        <f>IF('1) 日本 - 中国'!C15="", "", '1) 日本 - 中国'!C15)</f>
        <v>2554</v>
      </c>
      <c r="D15" s="173" t="s">
        <v>77</v>
      </c>
      <c r="E15" s="172">
        <f>IF('1) 日本 - 中国'!E15="", "", '1) 日本 - 中国'!E15)</f>
        <v>2554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46203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46205</v>
      </c>
      <c r="M15" s="153">
        <f>IF('1) 日本 - 中国'!M15="", "", '1) 日本 - 中国'!M15)</f>
        <v>46206</v>
      </c>
      <c r="N15" s="153">
        <f>IF('1) 日本 - 中国'!N15="", "", '1) 日本 - 中国'!N15)</f>
        <v>46206</v>
      </c>
      <c r="O15" s="153">
        <f>IF('1) 日本 - 中国'!O15="", "", '1) 日本 - 中国'!O15)</f>
        <v>46207</v>
      </c>
      <c r="P15" s="153">
        <f>IF('1) 日本 - 中国'!P15="", "", '1) 日本 - 中国'!P15)</f>
        <v>46207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46210</v>
      </c>
      <c r="V15" s="153"/>
      <c r="W15" s="153">
        <f t="shared" si="0"/>
        <v>46212</v>
      </c>
      <c r="X15" s="153"/>
      <c r="Y15" s="153">
        <f t="shared" si="1"/>
        <v>46214</v>
      </c>
      <c r="Z15" s="153">
        <f t="shared" ref="Z15:AA15" si="5">IF(Y15="","",Y15+1)</f>
        <v>46215</v>
      </c>
      <c r="AA15" s="153">
        <f t="shared" si="5"/>
        <v>46216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5" t="s">
        <v>6</v>
      </c>
      <c r="B25" s="265" t="s">
        <v>7</v>
      </c>
      <c r="C25" s="265" t="s">
        <v>8</v>
      </c>
      <c r="D25" s="274"/>
      <c r="E25" s="274"/>
      <c r="F25" s="275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5"/>
      <c r="B26" s="266"/>
      <c r="C26" s="266" t="s">
        <v>78</v>
      </c>
      <c r="D26" s="304"/>
      <c r="E26" s="278" t="s">
        <v>79</v>
      </c>
      <c r="F26" s="277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129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22</v>
      </c>
      <c r="B27" s="146" t="str">
        <f>IF('1) 日本 - 中国'!B27="", "", '1) 日本 - 中国'!B27)</f>
        <v>JI HANG</v>
      </c>
      <c r="C27" s="147">
        <f>IF('1) 日本 - 中国'!C27="", "", '1) 日本 - 中国'!C27)</f>
        <v>611</v>
      </c>
      <c r="D27" s="173" t="s">
        <v>76</v>
      </c>
      <c r="E27" s="172">
        <f>IF('1) 日本 - 中国'!E27="", "", '1) 日本 - 中国'!E27)</f>
        <v>611</v>
      </c>
      <c r="F27" s="157" t="s">
        <v>85</v>
      </c>
      <c r="G27" s="177" t="str">
        <f>IF('1) 日本 - 中国'!G27="", "", '1) 日本 - 中国'!G27)</f>
        <v/>
      </c>
      <c r="H27" s="151">
        <f>IF('1) 日本 - 中国'!H27="", "", '1) 日本 - 中国'!H27)</f>
        <v>46165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46168</v>
      </c>
      <c r="M27" s="178">
        <f>IF('1) 日本 - 中国'!M27="", "", '1) 日本 - 中国'!M27)</f>
        <v>46168</v>
      </c>
      <c r="N27" s="151">
        <f>IF('1) 日本 - 中国'!N27="", "", '1) 日本 - 中国'!N27)</f>
        <v>46168</v>
      </c>
      <c r="O27" s="178">
        <f>IF('1) 日本 - 中国'!O27="", "", '1) 日本 - 中国'!O27)</f>
        <v>46169</v>
      </c>
      <c r="P27" s="151">
        <f>IF('1) 日本 - 中国'!P27="", "", '1) 日本 - 中国'!P27)</f>
        <v>46169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46172</v>
      </c>
      <c r="V27" s="179"/>
      <c r="W27" s="151">
        <f>IF(U27="","",U27+5)</f>
        <v>46177</v>
      </c>
      <c r="X27" s="179"/>
      <c r="Y27" s="151">
        <f>IF(W27="","",W27+2)</f>
        <v>46179</v>
      </c>
      <c r="Z27" s="151">
        <f t="shared" ref="Z27:AA27" si="16">IF(Y27="","",Y27+1)</f>
        <v>46180</v>
      </c>
      <c r="AA27" s="151">
        <f t="shared" si="16"/>
        <v>46181</v>
      </c>
    </row>
    <row r="28" spans="1:27" s="31" customFormat="1" ht="15" customHeight="1">
      <c r="A28" s="154">
        <f>IF('1) 日本 - 中国'!A28="", "", '1) 日本 - 中国'!A28)</f>
        <v>23</v>
      </c>
      <c r="B28" s="155" t="str">
        <f>IF('1) 日本 - 中国'!B28="", "", '1) 日本 - 中国'!B28)</f>
        <v>JI HANG</v>
      </c>
      <c r="C28" s="147">
        <f>IF('1) 日本 - 中国'!C28="", "", '1) 日本 - 中国'!C28)</f>
        <v>612</v>
      </c>
      <c r="D28" s="173" t="s">
        <v>76</v>
      </c>
      <c r="E28" s="172">
        <f>IF('1) 日本 - 中国'!E28="", "", '1) 日本 - 中国'!E28)</f>
        <v>612</v>
      </c>
      <c r="F28" s="157" t="s">
        <v>85</v>
      </c>
      <c r="G28" s="153" t="str">
        <f>IF('1) 日本 - 中国'!G28="", "", '1) 日本 - 中国'!G28)</f>
        <v/>
      </c>
      <c r="H28" s="153">
        <f>IF('1) 日本 - 中国'!H28="", "", '1) 日本 - 中国'!H28)</f>
        <v>46172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46175</v>
      </c>
      <c r="M28" s="7">
        <f>IF('1) 日本 - 中国'!M28="", "", '1) 日本 - 中国'!M28)</f>
        <v>46175</v>
      </c>
      <c r="N28" s="153">
        <f>IF('1) 日本 - 中国'!N28="", "", '1) 日本 - 中国'!N28)</f>
        <v>46175</v>
      </c>
      <c r="O28" s="181">
        <f>IF('1) 日本 - 中国'!O28="", "", '1) 日本 - 中国'!O28)</f>
        <v>46176</v>
      </c>
      <c r="P28" s="153">
        <f>IF('1) 日本 - 中国'!P28="", "", '1) 日本 - 中国'!P28)</f>
        <v>46176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46179</v>
      </c>
      <c r="V28" s="153"/>
      <c r="W28" s="153">
        <f t="shared" ref="W28" si="17">IF(U28="","",U28+5)</f>
        <v>46184</v>
      </c>
      <c r="X28" s="153"/>
      <c r="Y28" s="153">
        <f t="shared" ref="Y28" si="18">IF(W28="","",W28+2)</f>
        <v>46186</v>
      </c>
      <c r="Z28" s="153">
        <f t="shared" ref="Z28:AA28" si="19">IF(Y28="","",Y28+1)</f>
        <v>46187</v>
      </c>
      <c r="AA28" s="153">
        <f t="shared" si="19"/>
        <v>46188</v>
      </c>
    </row>
    <row r="29" spans="1:27" s="31" customFormat="1" ht="15" customHeight="1">
      <c r="A29" s="154">
        <f>IF('1) 日本 - 中国'!A29="", "", '1) 日本 - 中国'!A29)</f>
        <v>24</v>
      </c>
      <c r="B29" s="155" t="str">
        <f>IF('1) 日本 - 中国'!B29="", "", '1) 日本 - 中国'!B29)</f>
        <v>JI HANG</v>
      </c>
      <c r="C29" s="147">
        <f>IF('1) 日本 - 中国'!C29="", "", '1) 日本 - 中国'!C29)</f>
        <v>613</v>
      </c>
      <c r="D29" s="173" t="s">
        <v>76</v>
      </c>
      <c r="E29" s="172">
        <f>IF('1) 日本 - 中国'!E29="", "", '1) 日本 - 中国'!E29)</f>
        <v>613</v>
      </c>
      <c r="F29" s="157" t="s">
        <v>85</v>
      </c>
      <c r="G29" s="180" t="str">
        <f>IF('1) 日本 - 中国'!G29="", "", '1) 日本 - 中国'!G29)</f>
        <v/>
      </c>
      <c r="H29" s="153">
        <f>IF('1) 日本 - 中国'!H29="", "", '1) 日本 - 中国'!H29)</f>
        <v>46179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46182</v>
      </c>
      <c r="M29" s="7">
        <f>IF('1) 日本 - 中国'!M29="", "", '1) 日本 - 中国'!M29)</f>
        <v>46182</v>
      </c>
      <c r="N29" s="153">
        <f>IF('1) 日本 - 中国'!N29="", "", '1) 日本 - 中国'!N29)</f>
        <v>46182</v>
      </c>
      <c r="O29" s="7">
        <f>IF('1) 日本 - 中国'!O29="", "", '1) 日本 - 中国'!O29)</f>
        <v>46183</v>
      </c>
      <c r="P29" s="153">
        <f>IF('1) 日本 - 中国'!P29="", "", '1) 日本 - 中国'!P29)</f>
        <v>46183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46186</v>
      </c>
      <c r="V29" s="153"/>
      <c r="W29" s="153">
        <f>IF(U29="","",U29+5)</f>
        <v>46191</v>
      </c>
      <c r="X29" s="153"/>
      <c r="Y29" s="153">
        <f>IF(W29="","",W29+2)</f>
        <v>46193</v>
      </c>
      <c r="Z29" s="153">
        <f>IF(Y29="","",Y29+1)</f>
        <v>46194</v>
      </c>
      <c r="AA29" s="153">
        <f>IF(Z29="","",Z29+1)</f>
        <v>46195</v>
      </c>
    </row>
    <row r="30" spans="1:27" s="31" customFormat="1" ht="15" customHeight="1">
      <c r="A30" s="154">
        <f>IF('1) 日本 - 中国'!A30="", "", '1) 日本 - 中国'!A30)</f>
        <v>25</v>
      </c>
      <c r="B30" s="155" t="str">
        <f>IF('1) 日本 - 中国'!B30="", "", '1) 日本 - 中国'!B30)</f>
        <v>JI HANG</v>
      </c>
      <c r="C30" s="147">
        <f>IF('1) 日本 - 中国'!C30="", "", '1) 日本 - 中国'!C30)</f>
        <v>614</v>
      </c>
      <c r="D30" s="173" t="s">
        <v>76</v>
      </c>
      <c r="E30" s="172">
        <f>IF('1) 日本 - 中国'!E30="", "", '1) 日本 - 中国'!E30)</f>
        <v>614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46186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46189</v>
      </c>
      <c r="M30" s="7">
        <f>IF('1) 日本 - 中国'!M30="", "", '1) 日本 - 中国'!M30)</f>
        <v>46189</v>
      </c>
      <c r="N30" s="153">
        <f>IF('1) 日本 - 中国'!N30="", "", '1) 日本 - 中国'!N30)</f>
        <v>46189</v>
      </c>
      <c r="O30" s="7">
        <f>IF('1) 日本 - 中国'!O30="", "", '1) 日本 - 中国'!O30)</f>
        <v>46190</v>
      </c>
      <c r="P30" s="153">
        <f>IF('1) 日本 - 中国'!P30="", "", '1) 日本 - 中国'!P30)</f>
        <v>46190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46193</v>
      </c>
      <c r="V30" s="153"/>
      <c r="W30" s="153">
        <f t="shared" ref="W30:W33" si="20">IF(U30="","",U30+5)</f>
        <v>46198</v>
      </c>
      <c r="X30" s="153"/>
      <c r="Y30" s="153">
        <f t="shared" ref="Y30:Y33" si="21">IF(W30="","",W30+2)</f>
        <v>46200</v>
      </c>
      <c r="Z30" s="153">
        <f t="shared" ref="Z30:AA30" si="22">IF(Y30="","",Y30+1)</f>
        <v>46201</v>
      </c>
      <c r="AA30" s="153">
        <f t="shared" si="22"/>
        <v>46202</v>
      </c>
    </row>
    <row r="31" spans="1:27" s="31" customFormat="1" ht="15" customHeight="1">
      <c r="A31" s="6">
        <f>IF('1) 日本 - 中国'!A31="", "", '1) 日本 - 中国'!A31)</f>
        <v>26</v>
      </c>
      <c r="B31" s="155" t="str">
        <f>IF('1) 日本 - 中国'!B31="", "", '1) 日本 - 中国'!B31)</f>
        <v>JI HANG</v>
      </c>
      <c r="C31" s="147">
        <f>IF('1) 日本 - 中国'!C31="", "", '1) 日本 - 中国'!C31)</f>
        <v>615</v>
      </c>
      <c r="D31" s="173" t="s">
        <v>76</v>
      </c>
      <c r="E31" s="172">
        <f>IF('1) 日本 - 中国'!E31="", "", '1) 日本 - 中国'!E31)</f>
        <v>615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46193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46196</v>
      </c>
      <c r="M31" s="7">
        <f>IF('1) 日本 - 中国'!M31="", "", '1) 日本 - 中国'!M31)</f>
        <v>46196</v>
      </c>
      <c r="N31" s="153">
        <f>IF('1) 日本 - 中国'!N31="", "", '1) 日本 - 中国'!N31)</f>
        <v>46196</v>
      </c>
      <c r="O31" s="7">
        <f>IF('1) 日本 - 中国'!O31="", "", '1) 日本 - 中国'!O31)</f>
        <v>46197</v>
      </c>
      <c r="P31" s="153">
        <f>IF('1) 日本 - 中国'!P31="", "", '1) 日本 - 中国'!P31)</f>
        <v>46197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46200</v>
      </c>
      <c r="V31" s="181"/>
      <c r="W31" s="181">
        <f t="shared" si="20"/>
        <v>46205</v>
      </c>
      <c r="X31" s="181"/>
      <c r="Y31" s="180">
        <f t="shared" si="21"/>
        <v>46207</v>
      </c>
      <c r="Z31" s="180">
        <f t="shared" ref="Z31:AA31" si="23">IF(Y31="","",Y31+1)</f>
        <v>46208</v>
      </c>
      <c r="AA31" s="153">
        <f t="shared" si="23"/>
        <v>46209</v>
      </c>
    </row>
    <row r="32" spans="1:27" s="31" customFormat="1" ht="15" customHeight="1">
      <c r="A32" s="6">
        <f>IF('1) 日本 - 中国'!A32="", "", '1) 日本 - 中国'!A32)</f>
        <v>27</v>
      </c>
      <c r="B32" s="155" t="str">
        <f>IF('1) 日本 - 中国'!B32="", "", '1) 日本 - 中国'!B32)</f>
        <v>JI HANG</v>
      </c>
      <c r="C32" s="147">
        <f>IF('1) 日本 - 中国'!C32="", "", '1) 日本 - 中国'!C32)</f>
        <v>616</v>
      </c>
      <c r="D32" s="173" t="s">
        <v>76</v>
      </c>
      <c r="E32" s="172">
        <f>IF('1) 日本 - 中国'!E32="", "", '1) 日本 - 中国'!E32)</f>
        <v>616</v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46200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46203</v>
      </c>
      <c r="M32" s="7">
        <f>IF('1) 日本 - 中国'!M32="", "", '1) 日本 - 中国'!M32)</f>
        <v>46203</v>
      </c>
      <c r="N32" s="153">
        <f>IF('1) 日本 - 中国'!N32="", "", '1) 日本 - 中国'!N32)</f>
        <v>46203</v>
      </c>
      <c r="O32" s="7">
        <f>IF('1) 日本 - 中国'!O32="", "", '1) 日本 - 中国'!O32)</f>
        <v>46204</v>
      </c>
      <c r="P32" s="153">
        <f>IF('1) 日本 - 中国'!P32="", "", '1) 日本 - 中国'!P32)</f>
        <v>46204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46207</v>
      </c>
      <c r="V32" s="181"/>
      <c r="W32" s="181">
        <f t="shared" si="20"/>
        <v>46212</v>
      </c>
      <c r="X32" s="181"/>
      <c r="Y32" s="180">
        <f t="shared" si="21"/>
        <v>46214</v>
      </c>
      <c r="Z32" s="180">
        <f t="shared" ref="Z32:AA35" si="24">IF(Y32="","",Y32+1)</f>
        <v>46215</v>
      </c>
      <c r="AA32" s="153">
        <f t="shared" si="24"/>
        <v>46216</v>
      </c>
    </row>
    <row r="33" spans="1:27" s="96" customFormat="1" ht="15" customHeight="1">
      <c r="A33" s="154">
        <f>IF('1) 日本 - 中国'!A33="", "", '1) 日本 - 中国'!A33)</f>
        <v>28</v>
      </c>
      <c r="B33" s="155" t="str">
        <f>IF('1) 日本 - 中国'!B33="", "", '1) 日本 - 中国'!B33)</f>
        <v>JI HANG</v>
      </c>
      <c r="C33" s="147">
        <f>IF('1) 日本 - 中国'!C33="", "", '1) 日本 - 中国'!C33)</f>
        <v>617</v>
      </c>
      <c r="D33" s="173" t="s">
        <v>76</v>
      </c>
      <c r="E33" s="172">
        <f>IF('1) 日本 - 中国'!E33="", "", '1) 日本 - 中国'!E33)</f>
        <v>617</v>
      </c>
      <c r="F33" s="157" t="s">
        <v>85</v>
      </c>
      <c r="G33" s="180" t="str">
        <f>IF('1) 日本 - 中国'!G33="", "", '1) 日本 - 中国'!G33)</f>
        <v/>
      </c>
      <c r="H33" s="153">
        <f>IF('1) 日本 - 中国'!H33="", "", '1) 日本 - 中国'!H33)</f>
        <v>46207</v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>
        <f>IF('1) 日本 - 中国'!L33="", "", '1) 日本 - 中国'!L33)</f>
        <v>46210</v>
      </c>
      <c r="M33" s="7">
        <f>IF('1) 日本 - 中国'!M33="", "", '1) 日本 - 中国'!M33)</f>
        <v>46210</v>
      </c>
      <c r="N33" s="153">
        <f>IF('1) 日本 - 中国'!N33="", "", '1) 日本 - 中国'!N33)</f>
        <v>46210</v>
      </c>
      <c r="O33" s="7">
        <f>IF('1) 日本 - 中国'!O33="", "", '1) 日本 - 中国'!O33)</f>
        <v>46211</v>
      </c>
      <c r="P33" s="153">
        <f>IF('1) 日本 - 中国'!P33="", "", '1) 日本 - 中国'!P33)</f>
        <v>46211</v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>
        <f>IF('1) 日本 - 中国'!U33="", "", '1) 日本 - 中国'!U33)</f>
        <v>46214</v>
      </c>
      <c r="V33" s="181"/>
      <c r="W33" s="181">
        <f t="shared" si="20"/>
        <v>46219</v>
      </c>
      <c r="X33" s="181"/>
      <c r="Y33" s="180">
        <f t="shared" si="21"/>
        <v>46221</v>
      </c>
      <c r="Z33" s="180">
        <f t="shared" si="24"/>
        <v>46222</v>
      </c>
      <c r="AA33" s="153">
        <f t="shared" si="24"/>
        <v>46223</v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/>
      <c r="D34" s="173"/>
      <c r="E34" s="172"/>
      <c r="F34" s="157"/>
      <c r="G34" s="180"/>
      <c r="H34" s="153"/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/>
      <c r="D35" s="173"/>
      <c r="E35" s="172"/>
      <c r="F35" s="157"/>
      <c r="G35" s="180"/>
      <c r="H35" s="153"/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/>
      <c r="D36" s="173"/>
      <c r="E36" s="172"/>
      <c r="F36" s="157"/>
      <c r="G36" s="180"/>
      <c r="H36" s="153"/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/>
      <c r="D37" s="173"/>
      <c r="E37" s="172"/>
      <c r="F37" s="157"/>
      <c r="G37" s="180"/>
      <c r="H37" s="153"/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/>
      <c r="D38" s="184"/>
      <c r="E38" s="185"/>
      <c r="F38" s="164"/>
      <c r="G38" s="186"/>
      <c r="H38" s="165"/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6" zoomScale="70" zoomScaleNormal="70" zoomScaleSheetLayoutView="70" workbookViewId="0">
      <selection activeCell="T40" sqref="T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5" t="s">
        <v>94</v>
      </c>
      <c r="G1" s="305"/>
      <c r="H1" s="305"/>
      <c r="I1" s="305"/>
      <c r="J1" s="305"/>
      <c r="K1" s="305"/>
      <c r="L1" s="305"/>
      <c r="M1" s="30"/>
      <c r="N1" s="81"/>
      <c r="O1" s="81"/>
      <c r="P1" s="82"/>
      <c r="Q1" s="306" t="str">
        <f>'1) 日本 - 中国'!M2</f>
        <v>2006年5月スケジュール</v>
      </c>
      <c r="R1" s="306"/>
      <c r="S1" s="306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5"/>
      <c r="G2" s="305"/>
      <c r="H2" s="305"/>
      <c r="I2" s="305"/>
      <c r="J2" s="305"/>
      <c r="K2" s="305"/>
      <c r="L2" s="305"/>
      <c r="M2" s="28"/>
      <c r="N2" s="81"/>
      <c r="O2" s="81"/>
      <c r="P2" s="82"/>
      <c r="Q2" s="306"/>
      <c r="R2" s="306"/>
      <c r="S2" s="306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5"/>
      <c r="G3" s="305"/>
      <c r="H3" s="305"/>
      <c r="I3" s="305"/>
      <c r="J3" s="305"/>
      <c r="K3" s="305"/>
      <c r="L3" s="305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0">
        <f>'1) 日本 - 中国'!U3</f>
        <v>46155</v>
      </c>
      <c r="AB3" s="310"/>
    </row>
    <row r="4" spans="1:31" ht="15.75" customHeight="1">
      <c r="C4" s="85"/>
      <c r="D4" s="85"/>
      <c r="E4" s="85"/>
      <c r="F4" s="307" t="s">
        <v>95</v>
      </c>
      <c r="G4" s="307"/>
      <c r="H4" s="307"/>
      <c r="I4" s="307"/>
      <c r="J4" s="307"/>
      <c r="K4" s="307"/>
      <c r="L4" s="307"/>
      <c r="M4" s="307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84" t="s">
        <v>6</v>
      </c>
      <c r="G8" s="263" t="s">
        <v>7</v>
      </c>
      <c r="H8" s="263" t="s">
        <v>8</v>
      </c>
      <c r="I8" s="269"/>
      <c r="J8" s="269"/>
      <c r="K8" s="270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84"/>
      <c r="G9" s="264"/>
      <c r="H9" s="264" t="s">
        <v>98</v>
      </c>
      <c r="I9" s="308"/>
      <c r="J9" s="271" t="s">
        <v>100</v>
      </c>
      <c r="K9" s="273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46158</v>
      </c>
      <c r="B10" s="130"/>
      <c r="C10" s="130"/>
      <c r="D10" s="130">
        <f t="shared" ref="D10:D21" si="1">IF(M10="","",M10-4)</f>
        <v>46164</v>
      </c>
      <c r="E10" s="130"/>
      <c r="F10" s="6">
        <f>IF('1) 日本 - 中国'!A10="", "", '1) 日本 - 中国'!A10)</f>
        <v>22</v>
      </c>
      <c r="G10" s="146" t="str">
        <f>IF('1) 日本 - 中国'!B10="", "", '1) 日本 - 中国'!B10)</f>
        <v>REFLECTION</v>
      </c>
      <c r="H10" s="192">
        <f>IF('1) 日本 - 中国'!C10="", "", '1) 日本 - 中国'!C10)</f>
        <v>2549</v>
      </c>
      <c r="I10" s="173" t="s">
        <v>102</v>
      </c>
      <c r="J10" s="193">
        <f>IF('1) 日本 - 中国'!E10="", "", '1) 日本 - 中国'!E10)</f>
        <v>2549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46168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46170</v>
      </c>
      <c r="R10" s="153">
        <f>IF('1) 日本 - 中国'!M10="", "", '1) 日本 - 中国'!M10)</f>
        <v>46171</v>
      </c>
      <c r="S10" s="153">
        <f>IF('1) 日本 - 中国'!N10="", "", '1) 日本 - 中国'!N10)</f>
        <v>46171</v>
      </c>
      <c r="T10" s="151">
        <f>IF('1) 日本 - 中国'!O10="", "", '1) 日本 - 中国'!O10)</f>
        <v>46172</v>
      </c>
      <c r="U10" s="153">
        <f>IF('1) 日本 - 中国'!P10="", "", '1) 日本 - 中国'!P10)</f>
        <v>46172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46175</v>
      </c>
      <c r="AA10" s="130"/>
      <c r="AB10" s="130">
        <f t="shared" ref="AB10:AB16" si="2">IF(Z10="","",Z10+4)</f>
        <v>46179</v>
      </c>
      <c r="AC10" s="130"/>
      <c r="AD10" s="130"/>
      <c r="AE10" s="130">
        <f t="shared" ref="AE10:AE16" si="3">IF(AB10="","",AB10+6)</f>
        <v>46185</v>
      </c>
    </row>
    <row r="11" spans="1:31" s="31" customFormat="1" ht="15" customHeight="1">
      <c r="A11" s="153">
        <f t="shared" si="0"/>
        <v>46165</v>
      </c>
      <c r="B11" s="153"/>
      <c r="C11" s="153"/>
      <c r="D11" s="153">
        <f t="shared" si="1"/>
        <v>46171</v>
      </c>
      <c r="E11" s="153"/>
      <c r="F11" s="154">
        <f>IF('1) 日本 - 中国'!A11="", "", '1) 日本 - 中国'!A11)</f>
        <v>23</v>
      </c>
      <c r="G11" s="155" t="str">
        <f>IF('1) 日本 - 中国'!B11="", "", '1) 日本 - 中国'!B11)</f>
        <v>REFLECTION</v>
      </c>
      <c r="H11" s="192">
        <f>IF('1) 日本 - 中国'!C11="", "", '1) 日本 - 中国'!C11)</f>
        <v>2550</v>
      </c>
      <c r="I11" s="94" t="s">
        <v>103</v>
      </c>
      <c r="J11" s="193">
        <f>IF('1) 日本 - 中国'!E11="", "", '1) 日本 - 中国'!E11)</f>
        <v>2550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46175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46177</v>
      </c>
      <c r="R11" s="153">
        <f>IF('1) 日本 - 中国'!M11="", "", '1) 日本 - 中国'!M11)</f>
        <v>46178</v>
      </c>
      <c r="S11" s="153">
        <f>IF('1) 日本 - 中国'!N11="", "", '1) 日本 - 中国'!N11)</f>
        <v>46178</v>
      </c>
      <c r="T11" s="153">
        <f>IF('1) 日本 - 中国'!O11="", "", '1) 日本 - 中国'!O11)</f>
        <v>46179</v>
      </c>
      <c r="U11" s="153">
        <f>IF('1) 日本 - 中国'!P11="", "", '1) 日本 - 中国'!P11)</f>
        <v>46179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46182</v>
      </c>
      <c r="AA11" s="153"/>
      <c r="AB11" s="153">
        <f t="shared" si="2"/>
        <v>46186</v>
      </c>
      <c r="AC11" s="153"/>
      <c r="AD11" s="153"/>
      <c r="AE11" s="153">
        <f t="shared" si="3"/>
        <v>46192</v>
      </c>
    </row>
    <row r="12" spans="1:31" s="31" customFormat="1" ht="15" customHeight="1">
      <c r="A12" s="153">
        <f t="shared" si="0"/>
        <v>46172</v>
      </c>
      <c r="B12" s="153"/>
      <c r="C12" s="153"/>
      <c r="D12" s="153">
        <f t="shared" si="1"/>
        <v>46178</v>
      </c>
      <c r="E12" s="153"/>
      <c r="F12" s="154">
        <f>IF('1) 日本 - 中国'!A12="", "", '1) 日本 - 中国'!A12)</f>
        <v>24</v>
      </c>
      <c r="G12" s="155" t="str">
        <f>IF('1) 日本 - 中国'!B12="", "", '1) 日本 - 中国'!B12)</f>
        <v>REFLECTION</v>
      </c>
      <c r="H12" s="192">
        <f>IF('1) 日本 - 中国'!C12="", "", '1) 日本 - 中国'!C12)</f>
        <v>2551</v>
      </c>
      <c r="I12" s="94" t="s">
        <v>102</v>
      </c>
      <c r="J12" s="193">
        <f>IF('1) 日本 - 中国'!E12="", "", '1) 日本 - 中国'!E12)</f>
        <v>2551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46182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46184</v>
      </c>
      <c r="R12" s="153">
        <f>IF('1) 日本 - 中国'!M12="", "", '1) 日本 - 中国'!M12)</f>
        <v>46185</v>
      </c>
      <c r="S12" s="153">
        <f>IF('1) 日本 - 中国'!N12="", "", '1) 日本 - 中国'!N12)</f>
        <v>46185</v>
      </c>
      <c r="T12" s="153">
        <f>IF('1) 日本 - 中国'!O12="", "", '1) 日本 - 中国'!O12)</f>
        <v>46186</v>
      </c>
      <c r="U12" s="153">
        <f>IF('1) 日本 - 中国'!P12="", "", '1) 日本 - 中国'!P12)</f>
        <v>46186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46189</v>
      </c>
      <c r="AA12" s="153"/>
      <c r="AB12" s="153">
        <f t="shared" si="2"/>
        <v>46193</v>
      </c>
      <c r="AC12" s="153"/>
      <c r="AD12" s="153"/>
      <c r="AE12" s="153">
        <f t="shared" si="3"/>
        <v>46199</v>
      </c>
    </row>
    <row r="13" spans="1:31" s="31" customFormat="1" ht="15" customHeight="1">
      <c r="A13" s="153">
        <f t="shared" si="0"/>
        <v>46179</v>
      </c>
      <c r="B13" s="153"/>
      <c r="C13" s="153"/>
      <c r="D13" s="153">
        <f t="shared" si="1"/>
        <v>46185</v>
      </c>
      <c r="E13" s="153"/>
      <c r="F13" s="6">
        <f>IF('1) 日本 - 中国'!A13="", "", '1) 日本 - 中国'!A13)</f>
        <v>25</v>
      </c>
      <c r="G13" s="155" t="str">
        <f>IF('1) 日本 - 中国'!B13="", "", '1) 日本 - 中国'!B13)</f>
        <v>REFLECTION</v>
      </c>
      <c r="H13" s="192">
        <f>IF('1) 日本 - 中国'!C13="", "", '1) 日本 - 中国'!C13)</f>
        <v>2552</v>
      </c>
      <c r="I13" s="94" t="s">
        <v>102</v>
      </c>
      <c r="J13" s="193">
        <f>IF('1) 日本 - 中国'!E13="", "", '1) 日本 - 中国'!E13)</f>
        <v>2552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46189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46191</v>
      </c>
      <c r="R13" s="153">
        <f>IF('1) 日本 - 中国'!M13="", "", '1) 日本 - 中国'!M13)</f>
        <v>46192</v>
      </c>
      <c r="S13" s="153">
        <f>IF('1) 日本 - 中国'!N13="", "", '1) 日本 - 中国'!N13)</f>
        <v>46192</v>
      </c>
      <c r="T13" s="153">
        <f>IF('1) 日本 - 中国'!O13="", "", '1) 日本 - 中国'!O13)</f>
        <v>46193</v>
      </c>
      <c r="U13" s="153">
        <f>IF('1) 日本 - 中国'!P13="", "", '1) 日本 - 中国'!P13)</f>
        <v>46193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46196</v>
      </c>
      <c r="AA13" s="153"/>
      <c r="AB13" s="153">
        <f t="shared" si="2"/>
        <v>46200</v>
      </c>
      <c r="AC13" s="153"/>
      <c r="AD13" s="153"/>
      <c r="AE13" s="153">
        <f t="shared" si="3"/>
        <v>46206</v>
      </c>
    </row>
    <row r="14" spans="1:31" s="96" customFormat="1" ht="15" customHeight="1">
      <c r="A14" s="153">
        <f t="shared" si="0"/>
        <v>46186</v>
      </c>
      <c r="B14" s="153"/>
      <c r="C14" s="153"/>
      <c r="D14" s="153">
        <f t="shared" si="1"/>
        <v>46192</v>
      </c>
      <c r="E14" s="153"/>
      <c r="F14" s="6">
        <f>IF('1) 日本 - 中国'!A14="", "", '1) 日本 - 中国'!A14)</f>
        <v>26</v>
      </c>
      <c r="G14" s="155" t="str">
        <f>IF('1) 日本 - 中国'!B14="", "", '1) 日本 - 中国'!B14)</f>
        <v>REFLECTION</v>
      </c>
      <c r="H14" s="192">
        <f>IF('1) 日本 - 中国'!C14="", "", '1) 日本 - 中国'!C14)</f>
        <v>2553</v>
      </c>
      <c r="I14" s="94" t="s">
        <v>102</v>
      </c>
      <c r="J14" s="193">
        <f>IF('1) 日本 - 中国'!E14="", "", '1) 日本 - 中国'!E14)</f>
        <v>2553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46196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46198</v>
      </c>
      <c r="R14" s="153">
        <f>IF('1) 日本 - 中国'!M14="", "", '1) 日本 - 中国'!M14)</f>
        <v>46199</v>
      </c>
      <c r="S14" s="153">
        <f>IF('1) 日本 - 中国'!N14="", "", '1) 日本 - 中国'!N14)</f>
        <v>46199</v>
      </c>
      <c r="T14" s="153">
        <f>IF('1) 日本 - 中国'!O14="", "", '1) 日本 - 中国'!O14)</f>
        <v>46200</v>
      </c>
      <c r="U14" s="153">
        <f>IF('1) 日本 - 中国'!P14="", "", '1) 日本 - 中国'!P14)</f>
        <v>46200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46203</v>
      </c>
      <c r="AA14" s="153"/>
      <c r="AB14" s="153">
        <f t="shared" si="2"/>
        <v>46207</v>
      </c>
      <c r="AC14" s="153"/>
      <c r="AD14" s="153"/>
      <c r="AE14" s="153">
        <f t="shared" si="3"/>
        <v>46213</v>
      </c>
    </row>
    <row r="15" spans="1:31" s="31" customFormat="1" ht="15" customHeight="1">
      <c r="A15" s="153">
        <f t="shared" si="0"/>
        <v>46193</v>
      </c>
      <c r="B15" s="153"/>
      <c r="C15" s="153"/>
      <c r="D15" s="153">
        <f t="shared" si="1"/>
        <v>46199</v>
      </c>
      <c r="E15" s="153"/>
      <c r="F15" s="6">
        <f>IF('1) 日本 - 中国'!A15="", "", '1) 日本 - 中国'!A15)</f>
        <v>27</v>
      </c>
      <c r="G15" s="155" t="str">
        <f>IF('1) 日本 - 中国'!B15="", "", '1) 日本 - 中国'!B15)</f>
        <v>REFLECTION</v>
      </c>
      <c r="H15" s="192">
        <f>IF('1) 日本 - 中国'!C15="", "", '1) 日本 - 中国'!C15)</f>
        <v>2554</v>
      </c>
      <c r="I15" s="94" t="s">
        <v>102</v>
      </c>
      <c r="J15" s="193">
        <f>IF('1) 日本 - 中国'!E15="", "", '1) 日本 - 中国'!E15)</f>
        <v>2554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46203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46205</v>
      </c>
      <c r="R15" s="153">
        <f>IF('1) 日本 - 中国'!M15="", "", '1) 日本 - 中国'!M15)</f>
        <v>46206</v>
      </c>
      <c r="S15" s="153">
        <f>IF('1) 日本 - 中国'!N15="", "", '1) 日本 - 中国'!N15)</f>
        <v>46206</v>
      </c>
      <c r="T15" s="153">
        <f>IF('1) 日本 - 中国'!O15="", "", '1) 日本 - 中国'!O15)</f>
        <v>46207</v>
      </c>
      <c r="U15" s="153">
        <f>IF('1) 日本 - 中国'!P15="", "", '1) 日本 - 中国'!P15)</f>
        <v>46207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46210</v>
      </c>
      <c r="AA15" s="153"/>
      <c r="AB15" s="153">
        <f t="shared" si="2"/>
        <v>46214</v>
      </c>
      <c r="AC15" s="153"/>
      <c r="AD15" s="153"/>
      <c r="AE15" s="153">
        <f t="shared" si="3"/>
        <v>46220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/>
      <c r="I16" s="94"/>
      <c r="J16" s="193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/>
      <c r="I17" s="94"/>
      <c r="J17" s="193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/>
      <c r="I18" s="94"/>
      <c r="J18" s="193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/>
      <c r="I19" s="94"/>
      <c r="J19" s="193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/>
      <c r="I20" s="94"/>
      <c r="J20" s="193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/>
      <c r="I21" s="162"/>
      <c r="J21" s="197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114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5" t="s">
        <v>6</v>
      </c>
      <c r="G25" s="265" t="s">
        <v>7</v>
      </c>
      <c r="H25" s="265" t="s">
        <v>8</v>
      </c>
      <c r="I25" s="274"/>
      <c r="J25" s="274"/>
      <c r="K25" s="275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5"/>
      <c r="G26" s="266"/>
      <c r="H26" s="266" t="s">
        <v>98</v>
      </c>
      <c r="I26" s="304"/>
      <c r="J26" s="278" t="s">
        <v>99</v>
      </c>
      <c r="K26" s="277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46151</v>
      </c>
      <c r="B27" s="169"/>
      <c r="C27" s="169"/>
      <c r="D27" s="130">
        <f t="shared" ref="D27:D38" si="8">IF(M27="","",M27-8)</f>
        <v>46157</v>
      </c>
      <c r="E27" s="169"/>
      <c r="F27" s="167">
        <f>IF('1) 日本 - 中国'!A27="", "", '1) 日本 - 中国'!A27)</f>
        <v>22</v>
      </c>
      <c r="G27" s="168" t="str">
        <f>IF('1) 日本 - 中国'!B27="", "", '1) 日本 - 中国'!B27)</f>
        <v>JI HANG</v>
      </c>
      <c r="H27" s="190">
        <f>IF('1) 日本 - 中国'!C27="", "", '1) 日本 - 中国'!C27)</f>
        <v>611</v>
      </c>
      <c r="I27" s="94" t="s">
        <v>76</v>
      </c>
      <c r="J27" s="191">
        <f>IF('1) 日本 - 中国'!E27="", "", '1) 日本 - 中国'!E27)</f>
        <v>611</v>
      </c>
      <c r="K27" s="157" t="s">
        <v>85</v>
      </c>
      <c r="L27" s="169" t="str">
        <f>IF('1) 日本 - 中国'!G27="", "", '1) 日本 - 中国'!G27)</f>
        <v/>
      </c>
      <c r="M27" s="130">
        <f>IF('1) 日本 - 中国'!H27="", "", '1) 日本 - 中国'!H27)</f>
        <v>46165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46168</v>
      </c>
      <c r="R27" s="178">
        <f>IF('1) 日本 - 中国'!M27="", "", '1) 日本 - 中国'!M27)</f>
        <v>46168</v>
      </c>
      <c r="S27" s="130">
        <f>IF('1) 日本 - 中国'!N27="", "", '1) 日本 - 中国'!N27)</f>
        <v>46168</v>
      </c>
      <c r="T27" s="178">
        <f>IF('1) 日本 - 中国'!O27="", "", '1) 日本 - 中国'!O27)</f>
        <v>46169</v>
      </c>
      <c r="U27" s="130">
        <f>IF('1) 日本 - 中国'!P27="", "", '1) 日本 - 中国'!P27)</f>
        <v>46169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46172</v>
      </c>
      <c r="AA27" s="179"/>
      <c r="AB27" s="130">
        <f t="shared" ref="AB27:AB38" si="9">IF(Z27="","",Z27+7)</f>
        <v>46179</v>
      </c>
      <c r="AC27" s="169"/>
      <c r="AD27" s="169"/>
      <c r="AE27" s="130">
        <f t="shared" ref="AE27:AE38" si="10">IF(AB27="","",AB27+6)</f>
        <v>46185</v>
      </c>
    </row>
    <row r="28" spans="1:31" s="31" customFormat="1" ht="15" customHeight="1">
      <c r="A28" s="153">
        <f t="shared" si="7"/>
        <v>46158</v>
      </c>
      <c r="B28" s="180"/>
      <c r="C28" s="180"/>
      <c r="D28" s="153">
        <f t="shared" si="8"/>
        <v>46164</v>
      </c>
      <c r="E28" s="180"/>
      <c r="F28" s="154">
        <f>IF('1) 日本 - 中国'!A28="", "", '1) 日本 - 中国'!A28)</f>
        <v>23</v>
      </c>
      <c r="G28" s="155" t="str">
        <f>IF('1) 日本 - 中国'!B28="", "", '1) 日本 - 中国'!B28)</f>
        <v>JI HANG</v>
      </c>
      <c r="H28" s="192">
        <f>IF('1) 日本 - 中国'!C28="", "", '1) 日本 - 中国'!C28)</f>
        <v>612</v>
      </c>
      <c r="I28" s="94" t="s">
        <v>76</v>
      </c>
      <c r="J28" s="193">
        <f>IF('1) 日本 - 中国'!E28="", "", '1) 日本 - 中国'!E28)</f>
        <v>612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46172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46175</v>
      </c>
      <c r="R28" s="7">
        <f>IF('1) 日本 - 中国'!M28="", "", '1) 日本 - 中国'!M28)</f>
        <v>46175</v>
      </c>
      <c r="S28" s="153">
        <f>IF('1) 日本 - 中国'!N28="", "", '1) 日本 - 中国'!N28)</f>
        <v>46175</v>
      </c>
      <c r="T28" s="181">
        <f>IF('1) 日本 - 中国'!O28="", "", '1) 日本 - 中国'!O28)</f>
        <v>46176</v>
      </c>
      <c r="U28" s="153">
        <f>IF('1) 日本 - 中国'!P28="", "", '1) 日本 - 中国'!P28)</f>
        <v>46176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46179</v>
      </c>
      <c r="AA28" s="181"/>
      <c r="AB28" s="153">
        <f t="shared" si="9"/>
        <v>46186</v>
      </c>
      <c r="AC28" s="180"/>
      <c r="AD28" s="180"/>
      <c r="AE28" s="153">
        <f t="shared" si="10"/>
        <v>46192</v>
      </c>
    </row>
    <row r="29" spans="1:31" s="31" customFormat="1" ht="15" customHeight="1">
      <c r="A29" s="153">
        <f t="shared" si="7"/>
        <v>46165</v>
      </c>
      <c r="B29" s="180"/>
      <c r="C29" s="180"/>
      <c r="D29" s="153">
        <f t="shared" si="8"/>
        <v>46171</v>
      </c>
      <c r="E29" s="180"/>
      <c r="F29" s="154">
        <f>IF('1) 日本 - 中国'!A29="", "", '1) 日本 - 中国'!A29)</f>
        <v>24</v>
      </c>
      <c r="G29" s="155" t="str">
        <f>IF('1) 日本 - 中国'!B29="", "", '1) 日本 - 中国'!B29)</f>
        <v>JI HANG</v>
      </c>
      <c r="H29" s="192">
        <f>IF('1) 日本 - 中国'!C29="", "", '1) 日本 - 中国'!C29)</f>
        <v>613</v>
      </c>
      <c r="I29" s="94" t="s">
        <v>76</v>
      </c>
      <c r="J29" s="193">
        <f>IF('1) 日本 - 中国'!E29="", "", '1) 日本 - 中国'!E29)</f>
        <v>613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46179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46182</v>
      </c>
      <c r="R29" s="7">
        <f>IF('1) 日本 - 中国'!M29="", "", '1) 日本 - 中国'!M29)</f>
        <v>46182</v>
      </c>
      <c r="S29" s="153">
        <f>IF('1) 日本 - 中国'!N29="", "", '1) 日本 - 中国'!N29)</f>
        <v>46182</v>
      </c>
      <c r="T29" s="7">
        <f>IF('1) 日本 - 中国'!O29="", "", '1) 日本 - 中国'!O29)</f>
        <v>46183</v>
      </c>
      <c r="U29" s="153">
        <f>IF('1) 日本 - 中国'!P29="", "", '1) 日本 - 中国'!P29)</f>
        <v>46183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46186</v>
      </c>
      <c r="AA29" s="153"/>
      <c r="AB29" s="153">
        <f t="shared" si="9"/>
        <v>46193</v>
      </c>
      <c r="AC29" s="180"/>
      <c r="AD29" s="180"/>
      <c r="AE29" s="153">
        <f t="shared" si="10"/>
        <v>46199</v>
      </c>
    </row>
    <row r="30" spans="1:31" s="31" customFormat="1" ht="15" customHeight="1">
      <c r="A30" s="153">
        <f t="shared" si="7"/>
        <v>46172</v>
      </c>
      <c r="B30" s="153"/>
      <c r="C30" s="153"/>
      <c r="D30" s="153">
        <f t="shared" si="8"/>
        <v>46178</v>
      </c>
      <c r="E30" s="153"/>
      <c r="F30" s="154">
        <f>IF('1) 日本 - 中国'!A30="", "", '1) 日本 - 中国'!A30)</f>
        <v>25</v>
      </c>
      <c r="G30" s="155" t="str">
        <f>IF('1) 日本 - 中国'!B30="", "", '1) 日本 - 中国'!B30)</f>
        <v>JI HANG</v>
      </c>
      <c r="H30" s="192">
        <f>IF('1) 日本 - 中国'!C30="", "", '1) 日本 - 中国'!C30)</f>
        <v>614</v>
      </c>
      <c r="I30" s="94" t="s">
        <v>76</v>
      </c>
      <c r="J30" s="193">
        <f>IF('1) 日本 - 中国'!E30="", "", '1) 日本 - 中国'!E30)</f>
        <v>614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46186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46189</v>
      </c>
      <c r="R30" s="7">
        <f>IF('1) 日本 - 中国'!M30="", "", '1) 日本 - 中国'!M30)</f>
        <v>46189</v>
      </c>
      <c r="S30" s="153">
        <f>IF('1) 日本 - 中国'!N30="", "", '1) 日本 - 中国'!N30)</f>
        <v>46189</v>
      </c>
      <c r="T30" s="7">
        <f>IF('1) 日本 - 中国'!O30="", "", '1) 日本 - 中国'!O30)</f>
        <v>46190</v>
      </c>
      <c r="U30" s="153">
        <f>IF('1) 日本 - 中国'!P30="", "", '1) 日本 - 中国'!P30)</f>
        <v>46190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46193</v>
      </c>
      <c r="AA30" s="153"/>
      <c r="AB30" s="153">
        <f t="shared" si="9"/>
        <v>46200</v>
      </c>
      <c r="AC30" s="153"/>
      <c r="AD30" s="153"/>
      <c r="AE30" s="153">
        <f t="shared" si="10"/>
        <v>46206</v>
      </c>
    </row>
    <row r="31" spans="1:31" s="31" customFormat="1" ht="15" customHeight="1">
      <c r="A31" s="180">
        <f t="shared" si="7"/>
        <v>46179</v>
      </c>
      <c r="B31" s="180"/>
      <c r="C31" s="180"/>
      <c r="D31" s="180">
        <f t="shared" si="8"/>
        <v>46185</v>
      </c>
      <c r="E31" s="180"/>
      <c r="F31" s="6">
        <f>IF('1) 日本 - 中国'!A31="", "", '1) 日本 - 中国'!A31)</f>
        <v>26</v>
      </c>
      <c r="G31" s="155" t="str">
        <f>IF('1) 日本 - 中国'!B31="", "", '1) 日本 - 中国'!B31)</f>
        <v>JI HANG</v>
      </c>
      <c r="H31" s="192">
        <f>IF('1) 日本 - 中国'!C31="", "", '1) 日本 - 中国'!C31)</f>
        <v>615</v>
      </c>
      <c r="I31" s="94" t="s">
        <v>76</v>
      </c>
      <c r="J31" s="193">
        <f>IF('1) 日本 - 中国'!E31="", "", '1) 日本 - 中国'!E31)</f>
        <v>615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46193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46196</v>
      </c>
      <c r="R31" s="7">
        <f>IF('1) 日本 - 中国'!M31="", "", '1) 日本 - 中国'!M31)</f>
        <v>46196</v>
      </c>
      <c r="S31" s="153">
        <f>IF('1) 日本 - 中国'!N31="", "", '1) 日本 - 中国'!N31)</f>
        <v>46196</v>
      </c>
      <c r="T31" s="7">
        <f>IF('1) 日本 - 中国'!O31="", "", '1) 日本 - 中国'!O31)</f>
        <v>46197</v>
      </c>
      <c r="U31" s="153">
        <f>IF('1) 日本 - 中国'!P31="", "", '1) 日本 - 中国'!P31)</f>
        <v>46197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46200</v>
      </c>
      <c r="AA31" s="181"/>
      <c r="AB31" s="180">
        <f t="shared" si="9"/>
        <v>46207</v>
      </c>
      <c r="AC31" s="180"/>
      <c r="AD31" s="180"/>
      <c r="AE31" s="153">
        <f t="shared" si="10"/>
        <v>46213</v>
      </c>
    </row>
    <row r="32" spans="1:31" s="31" customFormat="1" ht="15" customHeight="1">
      <c r="A32" s="180">
        <f t="shared" si="7"/>
        <v>46186</v>
      </c>
      <c r="B32" s="180"/>
      <c r="C32" s="180"/>
      <c r="D32" s="180">
        <f t="shared" si="8"/>
        <v>46192</v>
      </c>
      <c r="E32" s="180"/>
      <c r="F32" s="6">
        <f>IF('1) 日本 - 中国'!A32="", "", '1) 日本 - 中国'!A32)</f>
        <v>27</v>
      </c>
      <c r="G32" s="155" t="str">
        <f>IF('1) 日本 - 中国'!B32="", "", '1) 日本 - 中国'!B32)</f>
        <v>JI HANG</v>
      </c>
      <c r="H32" s="192">
        <f>IF('1) 日本 - 中国'!C32="", "", '1) 日本 - 中国'!C32)</f>
        <v>616</v>
      </c>
      <c r="I32" s="94" t="s">
        <v>76</v>
      </c>
      <c r="J32" s="193">
        <f>IF('1) 日本 - 中国'!E32="", "", '1) 日本 - 中国'!E32)</f>
        <v>616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46200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46203</v>
      </c>
      <c r="R32" s="7">
        <f>IF('1) 日本 - 中国'!M32="", "", '1) 日本 - 中国'!M32)</f>
        <v>46203</v>
      </c>
      <c r="S32" s="153">
        <f>IF('1) 日本 - 中国'!N32="", "", '1) 日本 - 中国'!N32)</f>
        <v>46203</v>
      </c>
      <c r="T32" s="7">
        <f>IF('1) 日本 - 中国'!O32="", "", '1) 日本 - 中国'!O32)</f>
        <v>46204</v>
      </c>
      <c r="U32" s="153">
        <f>IF('1) 日本 - 中国'!P32="", "", '1) 日本 - 中国'!P32)</f>
        <v>46204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46207</v>
      </c>
      <c r="AA32" s="181"/>
      <c r="AB32" s="180">
        <f t="shared" si="9"/>
        <v>46214</v>
      </c>
      <c r="AC32" s="180"/>
      <c r="AD32" s="180"/>
      <c r="AE32" s="153">
        <f t="shared" si="10"/>
        <v>46220</v>
      </c>
    </row>
    <row r="33" spans="1:31" s="96" customFormat="1" ht="15" customHeight="1">
      <c r="A33" s="180">
        <f t="shared" si="7"/>
        <v>46193</v>
      </c>
      <c r="B33" s="180"/>
      <c r="C33" s="180"/>
      <c r="D33" s="180">
        <f t="shared" si="8"/>
        <v>46199</v>
      </c>
      <c r="E33" s="180"/>
      <c r="F33" s="154">
        <f>IF('1) 日本 - 中国'!A33="", "", '1) 日本 - 中国'!A33)</f>
        <v>28</v>
      </c>
      <c r="G33" s="155" t="str">
        <f>IF('1) 日本 - 中国'!B33="", "", '1) 日本 - 中国'!B33)</f>
        <v>JI HANG</v>
      </c>
      <c r="H33" s="192">
        <f>IF('1) 日本 - 中国'!C33="", "", '1) 日本 - 中国'!C33)</f>
        <v>617</v>
      </c>
      <c r="I33" s="94" t="s">
        <v>76</v>
      </c>
      <c r="J33" s="193">
        <f>IF('1) 日本 - 中国'!E33="", "", '1) 日本 - 中国'!E33)</f>
        <v>617</v>
      </c>
      <c r="K33" s="157" t="s">
        <v>85</v>
      </c>
      <c r="L33" s="180" t="str">
        <f>IF('1) 日本 - 中国'!G33="", "", '1) 日本 - 中国'!G33)</f>
        <v/>
      </c>
      <c r="M33" s="153">
        <f>IF('1) 日本 - 中国'!H33="", "", '1) 日本 - 中国'!H33)</f>
        <v>46207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中国'!L33="", "", '1) 日本 - 中国'!L33)</f>
        <v>46210</v>
      </c>
      <c r="R33" s="7">
        <f>IF('1) 日本 - 中国'!M33="", "", '1) 日本 - 中国'!M33)</f>
        <v>46210</v>
      </c>
      <c r="S33" s="153">
        <f>IF('1) 日本 - 中国'!N33="", "", '1) 日本 - 中国'!N33)</f>
        <v>46210</v>
      </c>
      <c r="T33" s="7">
        <f>IF('1) 日本 - 中国'!O33="", "", '1) 日本 - 中国'!O33)</f>
        <v>46211</v>
      </c>
      <c r="U33" s="153">
        <f>IF('1) 日本 - 中国'!P33="", "", '1) 日本 - 中国'!P33)</f>
        <v>46211</v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>
        <f>IF('1) 日本 - 中国'!U33="", "", '1) 日本 - 中国'!U33)</f>
        <v>46214</v>
      </c>
      <c r="AA33" s="181"/>
      <c r="AB33" s="180">
        <f t="shared" si="9"/>
        <v>46221</v>
      </c>
      <c r="AC33" s="180"/>
      <c r="AD33" s="180"/>
      <c r="AE33" s="153">
        <f t="shared" si="10"/>
        <v>46227</v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9" zoomScale="70" zoomScaleNormal="70" zoomScaleSheetLayoutView="70" workbookViewId="0">
      <selection activeCell="H44" sqref="A44:H46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5" t="s">
        <v>94</v>
      </c>
      <c r="G1" s="305"/>
      <c r="H1" s="305"/>
      <c r="I1" s="305"/>
      <c r="J1" s="305"/>
      <c r="K1" s="305"/>
      <c r="L1" s="305"/>
      <c r="M1" s="30"/>
      <c r="N1" s="81"/>
      <c r="O1" s="81"/>
      <c r="P1" s="82"/>
      <c r="Q1" s="306" t="str">
        <f>'1) 日本 - 中国'!M2</f>
        <v>2006年5月スケジュール</v>
      </c>
      <c r="R1" s="306"/>
      <c r="S1" s="306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5"/>
      <c r="G2" s="305"/>
      <c r="H2" s="305"/>
      <c r="I2" s="305"/>
      <c r="J2" s="305"/>
      <c r="K2" s="305"/>
      <c r="L2" s="305"/>
      <c r="M2" s="28"/>
      <c r="N2" s="81"/>
      <c r="O2" s="81"/>
      <c r="P2" s="82"/>
      <c r="Q2" s="306"/>
      <c r="R2" s="306"/>
      <c r="S2" s="306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5"/>
      <c r="G3" s="305"/>
      <c r="H3" s="305"/>
      <c r="I3" s="305"/>
      <c r="J3" s="305"/>
      <c r="K3" s="305"/>
      <c r="L3" s="305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0">
        <f>'1) 日本 - 中国'!U3</f>
        <v>46155</v>
      </c>
      <c r="AB3" s="310"/>
    </row>
    <row r="4" spans="1:31" ht="15.75" customHeight="1">
      <c r="C4" s="85"/>
      <c r="D4" s="85"/>
      <c r="E4" s="85"/>
      <c r="F4" s="307" t="s">
        <v>95</v>
      </c>
      <c r="G4" s="307"/>
      <c r="H4" s="307"/>
      <c r="I4" s="307"/>
      <c r="J4" s="307"/>
      <c r="K4" s="307"/>
      <c r="L4" s="307"/>
      <c r="M4" s="307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No.582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84" t="s">
        <v>6</v>
      </c>
      <c r="G8" s="263" t="s">
        <v>7</v>
      </c>
      <c r="H8" s="263" t="s">
        <v>8</v>
      </c>
      <c r="I8" s="269"/>
      <c r="J8" s="269"/>
      <c r="K8" s="270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84"/>
      <c r="G9" s="264"/>
      <c r="H9" s="264" t="s">
        <v>98</v>
      </c>
      <c r="I9" s="308"/>
      <c r="J9" s="271" t="s">
        <v>100</v>
      </c>
      <c r="K9" s="273"/>
      <c r="L9" s="43"/>
      <c r="M9" s="34" t="s">
        <v>130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46155</v>
      </c>
      <c r="B10" s="130"/>
      <c r="C10" s="130"/>
      <c r="D10" s="130">
        <f t="shared" ref="D10:D16" si="1">IF(M10="","",M10-5)</f>
        <v>46163</v>
      </c>
      <c r="E10" s="130"/>
      <c r="F10" s="58">
        <f>IF('1) 日本 - 中国'!A10="", "", '1) 日本 - 中国'!A10)</f>
        <v>22</v>
      </c>
      <c r="G10" s="168" t="str">
        <f>IF('1) 日本 - 中国'!B10="", "", '1) 日本 - 中国'!B10)</f>
        <v>REFLECTION</v>
      </c>
      <c r="H10" s="68">
        <f>IF('1) 日本 - 中国'!C10="", "", '1) 日本 - 中国'!C10)</f>
        <v>2549</v>
      </c>
      <c r="I10" s="94" t="s">
        <v>102</v>
      </c>
      <c r="J10" s="172">
        <f>IF('1) 日本 - 中国'!E10="", "", '1) 日本 - 中国'!E10)</f>
        <v>2549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46168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46170</v>
      </c>
      <c r="R10" s="153">
        <f>IF('1) 日本 - 中国'!M10="", "", '1) 日本 - 中国'!M10)</f>
        <v>46171</v>
      </c>
      <c r="S10" s="153">
        <f>IF('1) 日本 - 中国'!N10="", "", '1) 日本 - 中国'!N10)</f>
        <v>46171</v>
      </c>
      <c r="T10" s="151">
        <f>IF('1) 日本 - 中国'!O10="", "", '1) 日本 - 中国'!O10)</f>
        <v>46172</v>
      </c>
      <c r="U10" s="153">
        <f>IF('1) 日本 - 中国'!P10="", "", '1) 日本 - 中国'!P10)</f>
        <v>46172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46175</v>
      </c>
      <c r="AA10" s="130"/>
      <c r="AB10" s="130">
        <f t="shared" ref="AB10:AB21" si="2">IF(Z10="","",Z10+5)</f>
        <v>46180</v>
      </c>
      <c r="AC10" s="130"/>
      <c r="AD10" s="130"/>
      <c r="AE10" s="130">
        <f t="shared" ref="AE10:AE21" si="3">IF(AB10="","",AB10+8)</f>
        <v>46188</v>
      </c>
    </row>
    <row r="11" spans="1:31" s="31" customFormat="1" ht="15" customHeight="1">
      <c r="A11" s="153">
        <f t="shared" si="0"/>
        <v>46162</v>
      </c>
      <c r="B11" s="153"/>
      <c r="C11" s="153"/>
      <c r="D11" s="153">
        <f t="shared" si="1"/>
        <v>46170</v>
      </c>
      <c r="E11" s="153"/>
      <c r="F11" s="154">
        <f>IF('1) 日本 - 中国'!A11="", "", '1) 日本 - 中国'!A11)</f>
        <v>23</v>
      </c>
      <c r="G11" s="155" t="str">
        <f>IF('1) 日本 - 中国'!B11="", "", '1) 日本 - 中国'!B11)</f>
        <v>REFLECTION</v>
      </c>
      <c r="H11" s="147">
        <f>IF('1) 日本 - 中国'!C11="", "", '1) 日本 - 中国'!C11)</f>
        <v>2550</v>
      </c>
      <c r="I11" s="173" t="s">
        <v>103</v>
      </c>
      <c r="J11" s="172">
        <f>IF('1) 日本 - 中国'!E11="", "", '1) 日本 - 中国'!E11)</f>
        <v>2550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46175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46177</v>
      </c>
      <c r="R11" s="153">
        <f>IF('1) 日本 - 中国'!M11="", "", '1) 日本 - 中国'!M11)</f>
        <v>46178</v>
      </c>
      <c r="S11" s="153">
        <f>IF('1) 日本 - 中国'!N11="", "", '1) 日本 - 中国'!N11)</f>
        <v>46178</v>
      </c>
      <c r="T11" s="153">
        <f>IF('1) 日本 - 中国'!O11="", "", '1) 日本 - 中国'!O11)</f>
        <v>46179</v>
      </c>
      <c r="U11" s="153">
        <f>IF('1) 日本 - 中国'!P11="", "", '1) 日本 - 中国'!P11)</f>
        <v>46179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46182</v>
      </c>
      <c r="AA11" s="153"/>
      <c r="AB11" s="153">
        <f t="shared" si="2"/>
        <v>46187</v>
      </c>
      <c r="AC11" s="153"/>
      <c r="AD11" s="153"/>
      <c r="AE11" s="153">
        <f t="shared" si="3"/>
        <v>46195</v>
      </c>
    </row>
    <row r="12" spans="1:31" s="31" customFormat="1" ht="15" customHeight="1">
      <c r="A12" s="153">
        <f t="shared" si="0"/>
        <v>46169</v>
      </c>
      <c r="B12" s="153"/>
      <c r="C12" s="153"/>
      <c r="D12" s="153">
        <f t="shared" si="1"/>
        <v>46177</v>
      </c>
      <c r="E12" s="153"/>
      <c r="F12" s="154">
        <f>IF('1) 日本 - 中国'!A12="", "", '1) 日本 - 中国'!A12)</f>
        <v>24</v>
      </c>
      <c r="G12" s="155" t="str">
        <f>IF('1) 日本 - 中国'!B12="", "", '1) 日本 - 中国'!B12)</f>
        <v>REFLECTION</v>
      </c>
      <c r="H12" s="147">
        <f>IF('1) 日本 - 中国'!C12="", "", '1) 日本 - 中国'!C12)</f>
        <v>2551</v>
      </c>
      <c r="I12" s="173" t="s">
        <v>102</v>
      </c>
      <c r="J12" s="172">
        <f>IF('1) 日本 - 中国'!E12="", "", '1) 日本 - 中国'!E12)</f>
        <v>2551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46182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46184</v>
      </c>
      <c r="R12" s="153">
        <f>IF('1) 日本 - 中国'!M12="", "", '1) 日本 - 中国'!M12)</f>
        <v>46185</v>
      </c>
      <c r="S12" s="153">
        <f>IF('1) 日本 - 中国'!N12="", "", '1) 日本 - 中国'!N12)</f>
        <v>46185</v>
      </c>
      <c r="T12" s="153">
        <f>IF('1) 日本 - 中国'!O12="", "", '1) 日本 - 中国'!O12)</f>
        <v>46186</v>
      </c>
      <c r="U12" s="153">
        <f>IF('1) 日本 - 中国'!P12="", "", '1) 日本 - 中国'!P12)</f>
        <v>46186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46189</v>
      </c>
      <c r="AA12" s="153"/>
      <c r="AB12" s="153">
        <f t="shared" si="2"/>
        <v>46194</v>
      </c>
      <c r="AC12" s="153"/>
      <c r="AD12" s="153"/>
      <c r="AE12" s="153">
        <f t="shared" si="3"/>
        <v>46202</v>
      </c>
    </row>
    <row r="13" spans="1:31" s="31" customFormat="1" ht="15" customHeight="1">
      <c r="A13" s="153">
        <f t="shared" si="0"/>
        <v>46176</v>
      </c>
      <c r="B13" s="153"/>
      <c r="C13" s="153"/>
      <c r="D13" s="153">
        <f t="shared" si="1"/>
        <v>46184</v>
      </c>
      <c r="E13" s="153"/>
      <c r="F13" s="6">
        <f>IF('1) 日本 - 中国'!A13="", "", '1) 日本 - 中国'!A13)</f>
        <v>25</v>
      </c>
      <c r="G13" s="155" t="str">
        <f>IF('1) 日本 - 中国'!B13="", "", '1) 日本 - 中国'!B13)</f>
        <v>REFLECTION</v>
      </c>
      <c r="H13" s="147">
        <f>IF('1) 日本 - 中国'!C13="", "", '1) 日本 - 中国'!C13)</f>
        <v>2552</v>
      </c>
      <c r="I13" s="173" t="s">
        <v>102</v>
      </c>
      <c r="J13" s="172">
        <f>IF('1) 日本 - 中国'!E13="", "", '1) 日本 - 中国'!E13)</f>
        <v>2552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46189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46191</v>
      </c>
      <c r="R13" s="153">
        <f>IF('1) 日本 - 中国'!M13="", "", '1) 日本 - 中国'!M13)</f>
        <v>46192</v>
      </c>
      <c r="S13" s="153">
        <f>IF('1) 日本 - 中国'!N13="", "", '1) 日本 - 中国'!N13)</f>
        <v>46192</v>
      </c>
      <c r="T13" s="153">
        <f>IF('1) 日本 - 中国'!O13="", "", '1) 日本 - 中国'!O13)</f>
        <v>46193</v>
      </c>
      <c r="U13" s="153">
        <f>IF('1) 日本 - 中国'!P13="", "", '1) 日本 - 中国'!P13)</f>
        <v>46193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46196</v>
      </c>
      <c r="AA13" s="153"/>
      <c r="AB13" s="153">
        <f t="shared" si="2"/>
        <v>46201</v>
      </c>
      <c r="AC13" s="153"/>
      <c r="AD13" s="153"/>
      <c r="AE13" s="153">
        <f t="shared" si="3"/>
        <v>46209</v>
      </c>
    </row>
    <row r="14" spans="1:31" s="96" customFormat="1" ht="15" customHeight="1">
      <c r="A14" s="153">
        <f t="shared" si="0"/>
        <v>46183</v>
      </c>
      <c r="B14" s="153"/>
      <c r="C14" s="153"/>
      <c r="D14" s="153">
        <f t="shared" si="1"/>
        <v>46191</v>
      </c>
      <c r="E14" s="153"/>
      <c r="F14" s="6">
        <f>IF('1) 日本 - 中国'!A14="", "", '1) 日本 - 中国'!A14)</f>
        <v>26</v>
      </c>
      <c r="G14" s="155" t="str">
        <f>IF('1) 日本 - 中国'!B14="", "", '1) 日本 - 中国'!B14)</f>
        <v>REFLECTION</v>
      </c>
      <c r="H14" s="147">
        <f>IF('1) 日本 - 中国'!C14="", "", '1) 日本 - 中国'!C14)</f>
        <v>2553</v>
      </c>
      <c r="I14" s="173" t="s">
        <v>102</v>
      </c>
      <c r="J14" s="172">
        <f>IF('1) 日本 - 中国'!E14="", "", '1) 日本 - 中国'!E14)</f>
        <v>2553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46196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46198</v>
      </c>
      <c r="R14" s="153">
        <f>IF('1) 日本 - 中国'!M14="", "", '1) 日本 - 中国'!M14)</f>
        <v>46199</v>
      </c>
      <c r="S14" s="153">
        <f>IF('1) 日本 - 中国'!N14="", "", '1) 日本 - 中国'!N14)</f>
        <v>46199</v>
      </c>
      <c r="T14" s="153">
        <f>IF('1) 日本 - 中国'!O14="", "", '1) 日本 - 中国'!O14)</f>
        <v>46200</v>
      </c>
      <c r="U14" s="153">
        <f>IF('1) 日本 - 中国'!P14="", "", '1) 日本 - 中国'!P14)</f>
        <v>46200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46203</v>
      </c>
      <c r="AA14" s="153"/>
      <c r="AB14" s="153">
        <f t="shared" si="2"/>
        <v>46208</v>
      </c>
      <c r="AC14" s="153"/>
      <c r="AD14" s="153"/>
      <c r="AE14" s="153">
        <f t="shared" si="3"/>
        <v>46216</v>
      </c>
    </row>
    <row r="15" spans="1:31" s="31" customFormat="1" ht="15" customHeight="1">
      <c r="A15" s="153">
        <f t="shared" si="0"/>
        <v>46190</v>
      </c>
      <c r="B15" s="153"/>
      <c r="C15" s="153"/>
      <c r="D15" s="153">
        <f t="shared" si="1"/>
        <v>46198</v>
      </c>
      <c r="E15" s="153"/>
      <c r="F15" s="6">
        <f>IF('1) 日本 - 中国'!A15="", "", '1) 日本 - 中国'!A15)</f>
        <v>27</v>
      </c>
      <c r="G15" s="155" t="str">
        <f>IF('1) 日本 - 中国'!B15="", "", '1) 日本 - 中国'!B15)</f>
        <v>REFLECTION</v>
      </c>
      <c r="H15" s="147">
        <f>IF('1) 日本 - 中国'!C15="", "", '1) 日本 - 中国'!C15)</f>
        <v>2554</v>
      </c>
      <c r="I15" s="173" t="s">
        <v>102</v>
      </c>
      <c r="J15" s="172">
        <f>IF('1) 日本 - 中国'!E15="", "", '1) 日本 - 中国'!E15)</f>
        <v>2554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46203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46205</v>
      </c>
      <c r="R15" s="153">
        <f>IF('1) 日本 - 中国'!M15="", "", '1) 日本 - 中国'!M15)</f>
        <v>46206</v>
      </c>
      <c r="S15" s="153">
        <f>IF('1) 日本 - 中国'!N15="", "", '1) 日本 - 中国'!N15)</f>
        <v>46206</v>
      </c>
      <c r="T15" s="153">
        <f>IF('1) 日本 - 中国'!O15="", "", '1) 日本 - 中国'!O15)</f>
        <v>46207</v>
      </c>
      <c r="U15" s="153">
        <f>IF('1) 日本 - 中国'!P15="", "", '1) 日本 - 中国'!P15)</f>
        <v>46207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46210</v>
      </c>
      <c r="AA15" s="153"/>
      <c r="AB15" s="153">
        <f t="shared" si="2"/>
        <v>46215</v>
      </c>
      <c r="AC15" s="153"/>
      <c r="AD15" s="153"/>
      <c r="AE15" s="153">
        <f t="shared" si="3"/>
        <v>46223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/>
      <c r="J16" s="172"/>
      <c r="K16" s="157"/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/>
      <c r="J17" s="172"/>
      <c r="K17" s="157"/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/>
      <c r="J18" s="172"/>
      <c r="K18" s="157"/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/>
      <c r="J19" s="172"/>
      <c r="K19" s="157"/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/>
      <c r="J20" s="172"/>
      <c r="K20" s="157"/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/>
      <c r="J21" s="163"/>
      <c r="K21" s="164"/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5" t="s">
        <v>6</v>
      </c>
      <c r="G25" s="265" t="s">
        <v>7</v>
      </c>
      <c r="H25" s="265" t="s">
        <v>8</v>
      </c>
      <c r="I25" s="274"/>
      <c r="J25" s="274"/>
      <c r="K25" s="275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5"/>
      <c r="G26" s="266"/>
      <c r="H26" s="266" t="s">
        <v>98</v>
      </c>
      <c r="I26" s="304"/>
      <c r="J26" s="278" t="s">
        <v>99</v>
      </c>
      <c r="K26" s="277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133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46155</v>
      </c>
      <c r="B27" s="177"/>
      <c r="C27" s="177"/>
      <c r="D27" s="130">
        <f t="shared" ref="D27:D36" si="7">IF(M27="","",M27-2)</f>
        <v>46163</v>
      </c>
      <c r="E27" s="177"/>
      <c r="F27" s="176">
        <f>IF('1) 日本 - 中国'!A27="", "", '1) 日本 - 中国'!A27)</f>
        <v>22</v>
      </c>
      <c r="G27" s="146" t="str">
        <f>IF('1) 日本 - 中国'!B27="", "", '1) 日本 - 中国'!B27)</f>
        <v>JI HANG</v>
      </c>
      <c r="H27" s="147">
        <f>IF('1) 日本 - 中国'!C27="", "", '1) 日本 - 中国'!C27)</f>
        <v>611</v>
      </c>
      <c r="I27" s="173" t="s">
        <v>76</v>
      </c>
      <c r="J27" s="172">
        <f>IF('1) 日本 - 中国'!E27="", "", '1) 日本 - 中国'!E27)</f>
        <v>611</v>
      </c>
      <c r="K27" s="157" t="s">
        <v>85</v>
      </c>
      <c r="L27" s="177" t="str">
        <f>IF('1) 日本 - 中国'!G27="", "", '1) 日本 - 中国'!G27)</f>
        <v/>
      </c>
      <c r="M27" s="130">
        <f>IF('1) 日本 - 中国'!H27="", "", '1) 日本 - 中国'!H27)</f>
        <v>46165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46168</v>
      </c>
      <c r="R27" s="178">
        <f>IF('1) 日本 - 中国'!M27="", "", '1) 日本 - 中国'!M27)</f>
        <v>46168</v>
      </c>
      <c r="S27" s="130">
        <f>IF('1) 日本 - 中国'!N27="", "", '1) 日本 - 中国'!N27)</f>
        <v>46168</v>
      </c>
      <c r="T27" s="178">
        <f>IF('1) 日本 - 中国'!O27="", "", '1) 日本 - 中国'!O27)</f>
        <v>46169</v>
      </c>
      <c r="U27" s="130">
        <f>IF('1) 日本 - 中国'!P27="", "", '1) 日本 - 中国'!P27)</f>
        <v>46169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46172</v>
      </c>
      <c r="AA27" s="179"/>
      <c r="AB27" s="130">
        <f t="shared" ref="AB27:AB38" si="8">IF(Z27="","",Z27+8)</f>
        <v>46180</v>
      </c>
      <c r="AC27" s="177"/>
      <c r="AD27" s="177"/>
      <c r="AE27" s="130">
        <f t="shared" ref="AE27:AE38" si="9">IF(AB27="","",AB27+8)</f>
        <v>46188</v>
      </c>
    </row>
    <row r="28" spans="1:31" s="31" customFormat="1" ht="15" customHeight="1">
      <c r="A28" s="153">
        <f t="shared" si="6"/>
        <v>46162</v>
      </c>
      <c r="B28" s="180"/>
      <c r="C28" s="180"/>
      <c r="D28" s="153">
        <f t="shared" si="7"/>
        <v>46170</v>
      </c>
      <c r="E28" s="180"/>
      <c r="F28" s="154">
        <f>IF('1) 日本 - 中国'!A28="", "", '1) 日本 - 中国'!A28)</f>
        <v>23</v>
      </c>
      <c r="G28" s="155" t="str">
        <f>IF('1) 日本 - 中国'!B28="", "", '1) 日本 - 中国'!B28)</f>
        <v>JI HANG</v>
      </c>
      <c r="H28" s="147">
        <f>IF('1) 日本 - 中国'!C28="", "", '1) 日本 - 中国'!C28)</f>
        <v>612</v>
      </c>
      <c r="I28" s="173" t="s">
        <v>76</v>
      </c>
      <c r="J28" s="172">
        <f>IF('1) 日本 - 中国'!E28="", "", '1) 日本 - 中国'!E28)</f>
        <v>612</v>
      </c>
      <c r="K28" s="157" t="s">
        <v>85</v>
      </c>
      <c r="L28" s="153" t="str">
        <f>IF('1) 日本 - 中国'!G28="", "", '1) 日本 - 中国'!G28)</f>
        <v/>
      </c>
      <c r="M28" s="153">
        <f>IF('1) 日本 - 中国'!H28="", "", '1) 日本 - 中国'!H28)</f>
        <v>46172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46175</v>
      </c>
      <c r="R28" s="7">
        <f>IF('1) 日本 - 中国'!M28="", "", '1) 日本 - 中国'!M28)</f>
        <v>46175</v>
      </c>
      <c r="S28" s="153">
        <f>IF('1) 日本 - 中国'!N28="", "", '1) 日本 - 中国'!N28)</f>
        <v>46175</v>
      </c>
      <c r="T28" s="181">
        <f>IF('1) 日本 - 中国'!O28="", "", '1) 日本 - 中国'!O28)</f>
        <v>46176</v>
      </c>
      <c r="U28" s="153">
        <f>IF('1) 日本 - 中国'!P28="", "", '1) 日本 - 中国'!P28)</f>
        <v>46176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46179</v>
      </c>
      <c r="AA28" s="181"/>
      <c r="AB28" s="153">
        <f t="shared" si="8"/>
        <v>46187</v>
      </c>
      <c r="AC28" s="180"/>
      <c r="AD28" s="180"/>
      <c r="AE28" s="153">
        <f t="shared" si="9"/>
        <v>46195</v>
      </c>
    </row>
    <row r="29" spans="1:31" s="31" customFormat="1" ht="15" customHeight="1">
      <c r="A29" s="153">
        <f t="shared" si="6"/>
        <v>46169</v>
      </c>
      <c r="B29" s="180"/>
      <c r="C29" s="180"/>
      <c r="D29" s="153">
        <f t="shared" si="7"/>
        <v>46177</v>
      </c>
      <c r="E29" s="180"/>
      <c r="F29" s="154">
        <f>IF('1) 日本 - 中国'!A29="", "", '1) 日本 - 中国'!A29)</f>
        <v>24</v>
      </c>
      <c r="G29" s="155" t="str">
        <f>IF('1) 日本 - 中国'!B29="", "", '1) 日本 - 中国'!B29)</f>
        <v>JI HANG</v>
      </c>
      <c r="H29" s="147">
        <f>IF('1) 日本 - 中国'!C29="", "", '1) 日本 - 中国'!C29)</f>
        <v>613</v>
      </c>
      <c r="I29" s="173" t="s">
        <v>76</v>
      </c>
      <c r="J29" s="172">
        <f>IF('1) 日本 - 中国'!E29="", "", '1) 日本 - 中国'!E29)</f>
        <v>613</v>
      </c>
      <c r="K29" s="157" t="s">
        <v>85</v>
      </c>
      <c r="L29" s="180" t="str">
        <f>IF('1) 日本 - 中国'!G29="", "", '1) 日本 - 中国'!G29)</f>
        <v/>
      </c>
      <c r="M29" s="153">
        <f>IF('1) 日本 - 中国'!H29="", "", '1) 日本 - 中国'!H29)</f>
        <v>46179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46182</v>
      </c>
      <c r="R29" s="7">
        <f>IF('1) 日本 - 中国'!M29="", "", '1) 日本 - 中国'!M29)</f>
        <v>46182</v>
      </c>
      <c r="S29" s="153">
        <f>IF('1) 日本 - 中国'!N29="", "", '1) 日本 - 中国'!N29)</f>
        <v>46182</v>
      </c>
      <c r="T29" s="7">
        <f>IF('1) 日本 - 中国'!O29="", "", '1) 日本 - 中国'!O29)</f>
        <v>46183</v>
      </c>
      <c r="U29" s="153">
        <f>IF('1) 日本 - 中国'!P29="", "", '1) 日本 - 中国'!P29)</f>
        <v>46183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46186</v>
      </c>
      <c r="AA29" s="153"/>
      <c r="AB29" s="153">
        <f t="shared" si="8"/>
        <v>46194</v>
      </c>
      <c r="AC29" s="180"/>
      <c r="AD29" s="180"/>
      <c r="AE29" s="153">
        <f t="shared" si="9"/>
        <v>46202</v>
      </c>
    </row>
    <row r="30" spans="1:31" s="31" customFormat="1" ht="15" customHeight="1">
      <c r="A30" s="153">
        <f t="shared" si="6"/>
        <v>46176</v>
      </c>
      <c r="B30" s="153"/>
      <c r="C30" s="153"/>
      <c r="D30" s="153">
        <f t="shared" si="7"/>
        <v>46184</v>
      </c>
      <c r="E30" s="153"/>
      <c r="F30" s="154">
        <f>IF('1) 日本 - 中国'!A30="", "", '1) 日本 - 中国'!A30)</f>
        <v>25</v>
      </c>
      <c r="G30" s="155" t="str">
        <f>IF('1) 日本 - 中国'!B30="", "", '1) 日本 - 中国'!B30)</f>
        <v>JI HANG</v>
      </c>
      <c r="H30" s="147">
        <f>IF('1) 日本 - 中国'!C30="", "", '1) 日本 - 中国'!C30)</f>
        <v>614</v>
      </c>
      <c r="I30" s="173" t="s">
        <v>76</v>
      </c>
      <c r="J30" s="172">
        <f>IF('1) 日本 - 中国'!E30="", "", '1) 日本 - 中国'!E30)</f>
        <v>614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46186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46189</v>
      </c>
      <c r="R30" s="7">
        <f>IF('1) 日本 - 中国'!M30="", "", '1) 日本 - 中国'!M30)</f>
        <v>46189</v>
      </c>
      <c r="S30" s="153">
        <f>IF('1) 日本 - 中国'!N30="", "", '1) 日本 - 中国'!N30)</f>
        <v>46189</v>
      </c>
      <c r="T30" s="7">
        <f>IF('1) 日本 - 中国'!O30="", "", '1) 日本 - 中国'!O30)</f>
        <v>46190</v>
      </c>
      <c r="U30" s="153">
        <f>IF('1) 日本 - 中国'!P30="", "", '1) 日本 - 中国'!P30)</f>
        <v>46190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46193</v>
      </c>
      <c r="AA30" s="153"/>
      <c r="AB30" s="153">
        <f t="shared" si="8"/>
        <v>46201</v>
      </c>
      <c r="AC30" s="153"/>
      <c r="AD30" s="153"/>
      <c r="AE30" s="153">
        <f t="shared" si="9"/>
        <v>46209</v>
      </c>
    </row>
    <row r="31" spans="1:31" s="31" customFormat="1" ht="15" customHeight="1">
      <c r="A31" s="180">
        <f t="shared" si="6"/>
        <v>46183</v>
      </c>
      <c r="B31" s="180"/>
      <c r="C31" s="180"/>
      <c r="D31" s="180">
        <f t="shared" si="7"/>
        <v>46191</v>
      </c>
      <c r="E31" s="180"/>
      <c r="F31" s="6">
        <f>IF('1) 日本 - 中国'!A31="", "", '1) 日本 - 中国'!A31)</f>
        <v>26</v>
      </c>
      <c r="G31" s="155" t="str">
        <f>IF('1) 日本 - 中国'!B31="", "", '1) 日本 - 中国'!B31)</f>
        <v>JI HANG</v>
      </c>
      <c r="H31" s="147">
        <f>IF('1) 日本 - 中国'!C31="", "", '1) 日本 - 中国'!C31)</f>
        <v>615</v>
      </c>
      <c r="I31" s="173" t="s">
        <v>76</v>
      </c>
      <c r="J31" s="172">
        <f>IF('1) 日本 - 中国'!E31="", "", '1) 日本 - 中国'!E31)</f>
        <v>615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46193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46196</v>
      </c>
      <c r="R31" s="7">
        <f>IF('1) 日本 - 中国'!M31="", "", '1) 日本 - 中国'!M31)</f>
        <v>46196</v>
      </c>
      <c r="S31" s="153">
        <f>IF('1) 日本 - 中国'!N31="", "", '1) 日本 - 中国'!N31)</f>
        <v>46196</v>
      </c>
      <c r="T31" s="7">
        <f>IF('1) 日本 - 中国'!O31="", "", '1) 日本 - 中国'!O31)</f>
        <v>46197</v>
      </c>
      <c r="U31" s="153">
        <f>IF('1) 日本 - 中国'!P31="", "", '1) 日本 - 中国'!P31)</f>
        <v>46197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46200</v>
      </c>
      <c r="AA31" s="181"/>
      <c r="AB31" s="180">
        <f t="shared" si="8"/>
        <v>46208</v>
      </c>
      <c r="AC31" s="180"/>
      <c r="AD31" s="180"/>
      <c r="AE31" s="153">
        <f t="shared" si="9"/>
        <v>46216</v>
      </c>
    </row>
    <row r="32" spans="1:31" s="31" customFormat="1" ht="15" customHeight="1">
      <c r="A32" s="180">
        <f t="shared" si="6"/>
        <v>46190</v>
      </c>
      <c r="B32" s="180"/>
      <c r="C32" s="180"/>
      <c r="D32" s="180">
        <f t="shared" si="7"/>
        <v>46198</v>
      </c>
      <c r="E32" s="180"/>
      <c r="F32" s="6">
        <f>IF('1) 日本 - 中国'!A32="", "", '1) 日本 - 中国'!A32)</f>
        <v>27</v>
      </c>
      <c r="G32" s="155" t="str">
        <f>IF('1) 日本 - 中国'!B32="", "", '1) 日本 - 中国'!B32)</f>
        <v>JI HANG</v>
      </c>
      <c r="H32" s="147">
        <f>IF('1) 日本 - 中国'!C32="", "", '1) 日本 - 中国'!C32)</f>
        <v>616</v>
      </c>
      <c r="I32" s="173" t="s">
        <v>76</v>
      </c>
      <c r="J32" s="172">
        <f>IF('1) 日本 - 中国'!E32="", "", '1) 日本 - 中国'!E32)</f>
        <v>616</v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46200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46203</v>
      </c>
      <c r="R32" s="7">
        <f>IF('1) 日本 - 中国'!M32="", "", '1) 日本 - 中国'!M32)</f>
        <v>46203</v>
      </c>
      <c r="S32" s="153">
        <f>IF('1) 日本 - 中国'!N32="", "", '1) 日本 - 中国'!N32)</f>
        <v>46203</v>
      </c>
      <c r="T32" s="7">
        <f>IF('1) 日本 - 中国'!O32="", "", '1) 日本 - 中国'!O32)</f>
        <v>46204</v>
      </c>
      <c r="U32" s="153">
        <f>IF('1) 日本 - 中国'!P32="", "", '1) 日本 - 中国'!P32)</f>
        <v>46204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46207</v>
      </c>
      <c r="AA32" s="181"/>
      <c r="AB32" s="180">
        <f t="shared" si="8"/>
        <v>46215</v>
      </c>
      <c r="AC32" s="180"/>
      <c r="AD32" s="180"/>
      <c r="AE32" s="153">
        <f t="shared" si="9"/>
        <v>46223</v>
      </c>
    </row>
    <row r="33" spans="1:31" s="96" customFormat="1" ht="15" customHeight="1">
      <c r="A33" s="180">
        <f t="shared" si="6"/>
        <v>46197</v>
      </c>
      <c r="B33" s="180"/>
      <c r="C33" s="180"/>
      <c r="D33" s="180">
        <f t="shared" si="7"/>
        <v>46205</v>
      </c>
      <c r="E33" s="180"/>
      <c r="F33" s="154">
        <f>IF('1) 日本 - 中国'!A33="", "", '1) 日本 - 中国'!A33)</f>
        <v>28</v>
      </c>
      <c r="G33" s="155" t="str">
        <f>IF('1) 日本 - 中国'!B33="", "", '1) 日本 - 中国'!B33)</f>
        <v>JI HANG</v>
      </c>
      <c r="H33" s="147">
        <f>IF('1) 日本 - 中国'!C33="", "", '1) 日本 - 中国'!C33)</f>
        <v>617</v>
      </c>
      <c r="I33" s="173" t="s">
        <v>76</v>
      </c>
      <c r="J33" s="172">
        <f>IF('1) 日本 - 中国'!E33="", "", '1) 日本 - 中国'!E33)</f>
        <v>617</v>
      </c>
      <c r="K33" s="157" t="s">
        <v>85</v>
      </c>
      <c r="L33" s="180" t="str">
        <f>IF('1) 日本 - 中国'!G33="", "", '1) 日本 - 中国'!G33)</f>
        <v/>
      </c>
      <c r="M33" s="153">
        <f>IF('1) 日本 - 中国'!H33="", "", '1) 日本 - 中国'!H33)</f>
        <v>46207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中国'!L33="", "", '1) 日本 - 中国'!L33)</f>
        <v>46210</v>
      </c>
      <c r="R33" s="7">
        <f>IF('1) 日本 - 中国'!M33="", "", '1) 日本 - 中国'!M33)</f>
        <v>46210</v>
      </c>
      <c r="S33" s="153">
        <f>IF('1) 日本 - 中国'!N33="", "", '1) 日本 - 中国'!N33)</f>
        <v>46210</v>
      </c>
      <c r="T33" s="7">
        <f>IF('1) 日本 - 中国'!O33="", "", '1) 日本 - 中国'!O33)</f>
        <v>46211</v>
      </c>
      <c r="U33" s="153">
        <f>IF('1) 日本 - 中国'!P33="", "", '1) 日本 - 中国'!P33)</f>
        <v>46211</v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>
        <f>IF('1) 日本 - 中国'!U33="", "", '1) 日本 - 中国'!U33)</f>
        <v>46214</v>
      </c>
      <c r="AA33" s="181"/>
      <c r="AB33" s="180">
        <f t="shared" si="8"/>
        <v>46222</v>
      </c>
      <c r="AC33" s="180"/>
      <c r="AD33" s="180"/>
      <c r="AE33" s="153">
        <f t="shared" si="9"/>
        <v>46230</v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Z55" sqref="Z55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296" t="s">
        <v>94</v>
      </c>
      <c r="D2" s="312"/>
      <c r="E2" s="312"/>
      <c r="F2" s="312"/>
      <c r="G2" s="28"/>
      <c r="H2" s="28"/>
      <c r="I2" s="28"/>
      <c r="J2" s="296" t="str">
        <f>'1) 日本 - 中国'!M2</f>
        <v>2006年5月スケジュール</v>
      </c>
      <c r="K2" s="312"/>
      <c r="L2" s="312"/>
      <c r="M2" s="312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2"/>
      <c r="D3" s="312"/>
      <c r="E3" s="312"/>
      <c r="F3" s="312"/>
      <c r="G3" s="28"/>
      <c r="H3" s="28"/>
      <c r="I3" s="28"/>
      <c r="J3" s="312"/>
      <c r="K3" s="312"/>
      <c r="L3" s="312"/>
      <c r="M3" s="312"/>
      <c r="N3" s="81"/>
      <c r="O3" s="27" t="s">
        <v>3</v>
      </c>
      <c r="P3" s="140">
        <f>'1) 日本 - 中国'!U3</f>
        <v>46155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121</v>
      </c>
      <c r="K4" s="26"/>
      <c r="L4" s="74"/>
      <c r="M4" s="26"/>
      <c r="N4" s="75"/>
      <c r="O4" s="86" t="s">
        <v>5</v>
      </c>
      <c r="P4" s="87" t="str">
        <f>'1) 日本 - 中国'!U4</f>
        <v>No.582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127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144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145</v>
      </c>
      <c r="B41" s="31"/>
      <c r="C41" s="31"/>
      <c r="D41" s="199" t="s">
        <v>116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146</v>
      </c>
      <c r="B42" s="46" t="s">
        <v>25</v>
      </c>
      <c r="C42" s="46"/>
      <c r="D42" s="262" t="s">
        <v>6</v>
      </c>
      <c r="E42" s="267" t="s">
        <v>7</v>
      </c>
      <c r="F42" s="267" t="s">
        <v>8</v>
      </c>
      <c r="G42" s="279"/>
      <c r="H42" s="279"/>
      <c r="I42" s="280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147</v>
      </c>
      <c r="C43" s="32"/>
      <c r="D43" s="262"/>
      <c r="E43" s="268"/>
      <c r="F43" s="268" t="s">
        <v>78</v>
      </c>
      <c r="G43" s="283"/>
      <c r="H43" s="281" t="s">
        <v>79</v>
      </c>
      <c r="I43" s="282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46147</v>
      </c>
      <c r="B44" s="151">
        <f>IF(L44="","",L44-5)</f>
        <v>46160</v>
      </c>
      <c r="C44" s="151"/>
      <c r="D44" s="214">
        <f>IF('1) 日本 - 中国'!A44="","",'1) 日本 - 中国'!A44)</f>
        <v>22</v>
      </c>
      <c r="E44" s="215" t="str">
        <f>IF('1) 日本 - 中国'!B44="","", '1) 日本 - 中国'!B44)</f>
        <v>ISARA BHUM</v>
      </c>
      <c r="F44" s="219">
        <f>IF('1) 日本 - 中国'!C44="","", '1) 日本 - 中国'!C44)</f>
        <v>2618</v>
      </c>
      <c r="G44" s="227" t="str">
        <f>IF('1) 日本 - 中国'!D44="","", '1) 日本 - 中国'!D44)</f>
        <v>E</v>
      </c>
      <c r="H44" s="221">
        <f>IF('1) 日本 - 中国'!E44="","", '1) 日本 - 中国'!E44)</f>
        <v>2618</v>
      </c>
      <c r="I44" s="228" t="str">
        <f>IF('1) 日本 - 中国'!F44="","", '1) 日本 - 中国'!F44)</f>
        <v>W</v>
      </c>
      <c r="J44" s="151">
        <f>IF('1) 日本 - 中国'!G44="","", '1) 日本 - 中国'!G44)</f>
        <v>46161</v>
      </c>
      <c r="K44" s="151">
        <f>IF('1) 日本 - 中国'!H44="","", '1) 日本 - 中国'!H44)</f>
        <v>46163</v>
      </c>
      <c r="L44" s="151">
        <f>IF('1) 日本 - 中国'!I44="","", '1) 日本 - 中国'!I44)</f>
        <v>46165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46166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46154</v>
      </c>
      <c r="B45" s="153">
        <f t="shared" ref="B45:B55" si="1">IF(L45="","",L45-5)</f>
        <v>46167</v>
      </c>
      <c r="C45" s="153"/>
      <c r="D45" s="231">
        <f>IF('1) 日本 - 中国'!A45="","",'1) 日本 - 中国'!A45)</f>
        <v>23</v>
      </c>
      <c r="E45" s="232" t="str">
        <f>IF('1) 日本 - 中国'!B45="","", '1) 日本 - 中国'!B45)</f>
        <v>CA NAGOYA</v>
      </c>
      <c r="F45" s="233">
        <f>IF('1) 日本 - 中国'!C45="","", '1) 日本 - 中国'!C45)</f>
        <v>2613</v>
      </c>
      <c r="G45" s="234" t="str">
        <f>IF('1) 日本 - 中国'!D45="","", '1) 日本 - 中国'!D45)</f>
        <v>E</v>
      </c>
      <c r="H45" s="235">
        <f>IF('1) 日本 - 中国'!E45="","", '1) 日本 - 中国'!E45)</f>
        <v>2613</v>
      </c>
      <c r="I45" s="236" t="str">
        <f>IF('1) 日本 - 中国'!F45="","", '1) 日本 - 中国'!F45)</f>
        <v>W</v>
      </c>
      <c r="J45" s="153">
        <f>IF('1) 日本 - 中国'!G45="","", '1) 日本 - 中国'!G45)</f>
        <v>46168</v>
      </c>
      <c r="K45" s="153">
        <f>IF('1) 日本 - 中国'!H45="","", '1) 日本 - 中国'!H45)</f>
        <v>46170</v>
      </c>
      <c r="L45" s="153">
        <f>IF('1) 日本 - 中国'!I45="","", '1) 日本 - 中国'!I45)</f>
        <v>46172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46173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46161</v>
      </c>
      <c r="B46" s="153">
        <f t="shared" si="1"/>
        <v>46174</v>
      </c>
      <c r="C46" s="153"/>
      <c r="D46" s="216">
        <f>IF('1) 日本 - 中国'!A46="","",'1) 日本 - 中国'!A46)</f>
        <v>24</v>
      </c>
      <c r="E46" s="217" t="str">
        <f>IF('1) 日本 - 中国'!B46="","", '1) 日本 - 中国'!B46)</f>
        <v>ISARA BHUM</v>
      </c>
      <c r="F46" s="223">
        <f>IF('1) 日本 - 中国'!C46="","", '1) 日本 - 中国'!C46)</f>
        <v>2619</v>
      </c>
      <c r="G46" s="229" t="str">
        <f>IF('1) 日本 - 中国'!D46="","", '1) 日本 - 中国'!D46)</f>
        <v>E</v>
      </c>
      <c r="H46" s="225">
        <f>IF('1) 日本 - 中国'!E46="","", '1) 日本 - 中国'!E46)</f>
        <v>2619</v>
      </c>
      <c r="I46" s="230" t="str">
        <f>IF('1) 日本 - 中国'!F46="","", '1) 日本 - 中国'!F46)</f>
        <v>W</v>
      </c>
      <c r="J46" s="153">
        <f>IF('1) 日本 - 中国'!G46="","", '1) 日本 - 中国'!G46)</f>
        <v>46175</v>
      </c>
      <c r="K46" s="153">
        <f>IF('1) 日本 - 中国'!H46="","", '1) 日本 - 中国'!H46)</f>
        <v>46177</v>
      </c>
      <c r="L46" s="153">
        <f>IF('1) 日本 - 中国'!I46="","", '1) 日本 - 中国'!I46)</f>
        <v>46179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46180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46168</v>
      </c>
      <c r="B47" s="153">
        <f t="shared" si="1"/>
        <v>46181</v>
      </c>
      <c r="C47" s="153"/>
      <c r="D47" s="231">
        <f>IF('1) 日本 - 中国'!A47="","",'1) 日本 - 中国'!A47)</f>
        <v>25</v>
      </c>
      <c r="E47" s="232" t="str">
        <f>IF('1) 日本 - 中国'!B47="","", '1) 日本 - 中国'!B47)</f>
        <v>CA NAGOYA</v>
      </c>
      <c r="F47" s="233">
        <f>IF('1) 日本 - 中国'!C47="","", '1) 日本 - 中国'!C47)</f>
        <v>2614</v>
      </c>
      <c r="G47" s="234" t="str">
        <f>IF('1) 日本 - 中国'!D47="","", '1) 日本 - 中国'!D47)</f>
        <v>E</v>
      </c>
      <c r="H47" s="235">
        <f>IF('1) 日本 - 中国'!E47="","", '1) 日本 - 中国'!E47)</f>
        <v>2614</v>
      </c>
      <c r="I47" s="236" t="str">
        <f>IF('1) 日本 - 中国'!F47="","", '1) 日本 - 中国'!F47)</f>
        <v>W</v>
      </c>
      <c r="J47" s="153">
        <f>IF('1) 日本 - 中国'!G47="","", '1) 日本 - 中国'!G47)</f>
        <v>46182</v>
      </c>
      <c r="K47" s="153">
        <f>IF('1) 日本 - 中国'!H47="","", '1) 日本 - 中国'!H47)</f>
        <v>46184</v>
      </c>
      <c r="L47" s="153">
        <f>IF('1) 日本 - 中国'!I47="","", '1) 日本 - 中国'!I47)</f>
        <v>46186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46187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46175</v>
      </c>
      <c r="B48" s="153">
        <f t="shared" si="1"/>
        <v>46188</v>
      </c>
      <c r="C48" s="153"/>
      <c r="D48" s="218">
        <f>IF('1) 日本 - 中国'!A48="","",'1) 日本 - 中国'!A48)</f>
        <v>26</v>
      </c>
      <c r="E48" s="217" t="str">
        <f>IF('1) 日本 - 中国'!B48="","", '1) 日本 - 中国'!B48)</f>
        <v>ISARA BHUM</v>
      </c>
      <c r="F48" s="223">
        <f>IF('1) 日本 - 中国'!C48="","", '1) 日本 - 中国'!C48)</f>
        <v>2620</v>
      </c>
      <c r="G48" s="229" t="str">
        <f>IF('1) 日本 - 中国'!D48="","", '1) 日本 - 中国'!D48)</f>
        <v>E</v>
      </c>
      <c r="H48" s="225">
        <f>IF('1) 日本 - 中国'!E48="","", '1) 日本 - 中国'!E48)</f>
        <v>2620</v>
      </c>
      <c r="I48" s="230" t="str">
        <f>IF('1) 日本 - 中国'!F48="","", '1) 日本 - 中国'!F48)</f>
        <v>W</v>
      </c>
      <c r="J48" s="153">
        <f>IF('1) 日本 - 中国'!G48="","", '1) 日本 - 中国'!G48)</f>
        <v>46189</v>
      </c>
      <c r="K48" s="153">
        <f>IF('1) 日本 - 中国'!H48="","", '1) 日本 - 中国'!H48)</f>
        <v>46191</v>
      </c>
      <c r="L48" s="153">
        <f>IF('1) 日本 - 中国'!I48="","", '1) 日本 - 中国'!I48)</f>
        <v>46193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46194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46182</v>
      </c>
      <c r="B49" s="153">
        <f t="shared" si="1"/>
        <v>46195</v>
      </c>
      <c r="C49" s="153"/>
      <c r="D49" s="237">
        <f>IF('1) 日本 - 中国'!A49="","",'1) 日本 - 中国'!A49)</f>
        <v>27</v>
      </c>
      <c r="E49" s="317" t="str">
        <f>IF('1) 日本 - 中国'!B49="","", '1) 日本 - 中国'!B49)</f>
        <v>A VESSEL</v>
      </c>
      <c r="F49" s="233">
        <f>IF('1) 日本 - 中国'!C49="","", '1) 日本 - 中国'!C49)</f>
        <v>2627</v>
      </c>
      <c r="G49" s="234" t="str">
        <f>IF('1) 日本 - 中国'!D49="","", '1) 日本 - 中国'!D49)</f>
        <v>E</v>
      </c>
      <c r="H49" s="235">
        <f>IF('1) 日本 - 中国'!E49="","", '1) 日本 - 中国'!E49)</f>
        <v>2627</v>
      </c>
      <c r="I49" s="236" t="str">
        <f>IF('1) 日本 - 中国'!F49="","", '1) 日本 - 中国'!F49)</f>
        <v>W</v>
      </c>
      <c r="J49" s="153">
        <f>IF('1) 日本 - 中国'!G49="","", '1) 日本 - 中国'!G49)</f>
        <v>46196</v>
      </c>
      <c r="K49" s="153">
        <f>IF('1) 日本 - 中国'!H49="","", '1) 日本 - 中国'!H49)</f>
        <v>46198</v>
      </c>
      <c r="L49" s="153">
        <f>IF('1) 日本 - 中国'!I49="","", '1) 日本 - 中国'!I49)</f>
        <v>46200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46201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46189</v>
      </c>
      <c r="B50" s="131">
        <f t="shared" si="1"/>
        <v>46202</v>
      </c>
      <c r="C50" s="131"/>
      <c r="D50" s="218">
        <f>IF('1) 日本 - 中国'!A50="","",'1) 日本 - 中国'!A50)</f>
        <v>28</v>
      </c>
      <c r="E50" s="217" t="str">
        <f>IF('1) 日本 - 中国'!B50="","", '1) 日本 - 中国'!B50)</f>
        <v>ISARA BHUM</v>
      </c>
      <c r="F50" s="223">
        <f>IF('1) 日本 - 中国'!C50="","", '1) 日本 - 中国'!C50)</f>
        <v>2621</v>
      </c>
      <c r="G50" s="229" t="str">
        <f>IF('1) 日本 - 中国'!D50="","", '1) 日本 - 中国'!D50)</f>
        <v>E</v>
      </c>
      <c r="H50" s="225">
        <f>IF('1) 日本 - 中国'!E50="","", '1) 日本 - 中国'!E50)</f>
        <v>2621</v>
      </c>
      <c r="I50" s="230" t="str">
        <f>IF('1) 日本 - 中国'!F50="","", '1) 日本 - 中国'!F50)</f>
        <v>W</v>
      </c>
      <c r="J50" s="131">
        <f>IF('1) 日本 - 中国'!G50="","", '1) 日本 - 中国'!G50)</f>
        <v>46203</v>
      </c>
      <c r="K50" s="131">
        <f>IF('1) 日本 - 中国'!H50="","", '1) 日本 - 中国'!H50)</f>
        <v>46205</v>
      </c>
      <c r="L50" s="131">
        <f>IF('1) 日本 - 中国'!I50="","", '1) 日本 - 中国'!I50)</f>
        <v>46207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46208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1"/>
      <c r="X72" s="311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1"/>
      <c r="X73" s="311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1"/>
      <c r="X74" s="311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2026-05-13T05:06:13Z</cp:lastPrinted>
  <dcterms:created xsi:type="dcterms:W3CDTF">2015-06-02T04:30:00Z</dcterms:created>
  <dcterms:modified xsi:type="dcterms:W3CDTF">2026-05-13T05:20:39Z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